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3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comments1.xml" ContentType="application/vnd.openxmlformats-officedocument.spreadsheetml.comment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4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/Users/jdworak/Desktop/"/>
    </mc:Choice>
  </mc:AlternateContent>
  <xr:revisionPtr revIDLastSave="0" documentId="13_ncr:1_{FCE7D092-49DA-254F-9720-DEAEBA8360CD}" xr6:coauthVersionLast="38" xr6:coauthVersionMax="38" xr10:uidLastSave="{00000000-0000-0000-0000-000000000000}"/>
  <bookViews>
    <workbookView xWindow="3400" yWindow="1220" windowWidth="25400" windowHeight="16780" tabRatio="673" xr2:uid="{39E2D2E2-CCD5-4FC5-8DAA-3C80EE2298E3}"/>
  </bookViews>
  <sheets>
    <sheet name="Cover page - Strona tytułowa" sheetId="1" r:id="rId1"/>
    <sheet name="Base - Założenia" sheetId="2" r:id="rId2"/>
    <sheet name="Details - Szczegóły" sheetId="3" r:id="rId3"/>
    <sheet name="Overtime - Nadgodziny" sheetId="4" r:id="rId4"/>
    <sheet name="Cennik i ilość nadgodzin" sheetId="5" r:id="rId5"/>
  </sheets>
  <definedNames>
    <definedName name="ilosckm">'Details - Szczegóły'!$F$7</definedName>
    <definedName name="kurs1">'Details - Szczegóły'!$J$7</definedName>
    <definedName name="_xlnm.Print_Area" localSheetId="1">'Base - Założenia'!$B$1:$J$183</definedName>
    <definedName name="_xlnm.Print_Area" localSheetId="4">'Cennik i ilość nadgodzin'!$A$1</definedName>
    <definedName name="_xlnm.Print_Area" localSheetId="0">'Cover page - Strona tytułowa'!$B$2:$K$61</definedName>
    <definedName name="_xlnm.Print_Area" localSheetId="2">'Details - Szczegóły'!$B$1:$J$901</definedName>
    <definedName name="_xlnm.Print_Area" localSheetId="3">'Overtime - Nadgodziny'!$B$1:$H$145</definedName>
    <definedName name="_xlnm.Print_Titles" localSheetId="1">'Base - Założenia'!$1:$5</definedName>
    <definedName name="_xlnm.Print_Titles" localSheetId="4">'Cennik i ilość nadgodzin'!$1:$10</definedName>
    <definedName name="_xlnm.Print_Titles" localSheetId="2">'Details - Szczegóły'!$1:$6</definedName>
    <definedName name="_xlnm.Print_Titles" localSheetId="3">'Overtime - Nadgodziny'!$1:$5</definedName>
    <definedName name="prowizja1">'Details - Szczegóły'!$H$7</definedName>
    <definedName name="prowizje_szczegolowe">'Details - Szczegóły'!$H$14:$H$902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62" i="3" l="1"/>
  <c r="H662" i="3"/>
  <c r="G662" i="3"/>
  <c r="I662" i="3" s="1"/>
  <c r="J675" i="3"/>
  <c r="H675" i="3"/>
  <c r="G675" i="3"/>
  <c r="I675" i="3" s="1"/>
  <c r="J674" i="3"/>
  <c r="H674" i="3"/>
  <c r="G674" i="3"/>
  <c r="I674" i="3" s="1"/>
  <c r="J683" i="3"/>
  <c r="H683" i="3"/>
  <c r="G683" i="3"/>
  <c r="I683" i="3" s="1"/>
  <c r="O74" i="5" l="1"/>
  <c r="M74" i="5"/>
  <c r="K74" i="5"/>
  <c r="I74" i="5"/>
  <c r="G74" i="5"/>
  <c r="E74" i="5"/>
  <c r="O73" i="5"/>
  <c r="M73" i="5"/>
  <c r="K73" i="5"/>
  <c r="I73" i="5"/>
  <c r="G73" i="5"/>
  <c r="E73" i="5"/>
  <c r="O72" i="5"/>
  <c r="M72" i="5"/>
  <c r="K72" i="5"/>
  <c r="I72" i="5"/>
  <c r="G72" i="5"/>
  <c r="E72" i="5"/>
  <c r="O71" i="5"/>
  <c r="M71" i="5"/>
  <c r="K71" i="5"/>
  <c r="I71" i="5"/>
  <c r="G71" i="5"/>
  <c r="E71" i="5"/>
  <c r="O70" i="5"/>
  <c r="M70" i="5"/>
  <c r="K70" i="5"/>
  <c r="I70" i="5"/>
  <c r="G70" i="5"/>
  <c r="E70" i="5"/>
  <c r="O69" i="5"/>
  <c r="M69" i="5"/>
  <c r="K69" i="5"/>
  <c r="I69" i="5"/>
  <c r="G69" i="5"/>
  <c r="E69" i="5"/>
  <c r="O68" i="5"/>
  <c r="M68" i="5"/>
  <c r="K68" i="5"/>
  <c r="I68" i="5"/>
  <c r="G68" i="5"/>
  <c r="E68" i="5"/>
  <c r="O67" i="5"/>
  <c r="M67" i="5"/>
  <c r="K67" i="5"/>
  <c r="I67" i="5"/>
  <c r="G67" i="5"/>
  <c r="E67" i="5"/>
  <c r="O66" i="5"/>
  <c r="M66" i="5"/>
  <c r="K66" i="5"/>
  <c r="I66" i="5"/>
  <c r="G66" i="5"/>
  <c r="E66" i="5"/>
  <c r="O65" i="5"/>
  <c r="M65" i="5"/>
  <c r="K65" i="5"/>
  <c r="I65" i="5"/>
  <c r="G65" i="5"/>
  <c r="E65" i="5"/>
  <c r="O64" i="5"/>
  <c r="M64" i="5"/>
  <c r="K64" i="5"/>
  <c r="I64" i="5"/>
  <c r="G64" i="5"/>
  <c r="E64" i="5"/>
  <c r="O63" i="5"/>
  <c r="M63" i="5"/>
  <c r="K63" i="5"/>
  <c r="I63" i="5"/>
  <c r="G63" i="5"/>
  <c r="E63" i="5"/>
  <c r="O62" i="5"/>
  <c r="M62" i="5"/>
  <c r="K62" i="5"/>
  <c r="I62" i="5"/>
  <c r="G62" i="5"/>
  <c r="E62" i="5"/>
  <c r="O61" i="5"/>
  <c r="M61" i="5"/>
  <c r="K61" i="5"/>
  <c r="I61" i="5"/>
  <c r="G61" i="5"/>
  <c r="E61" i="5"/>
  <c r="O60" i="5"/>
  <c r="M60" i="5"/>
  <c r="K60" i="5"/>
  <c r="I60" i="5"/>
  <c r="G60" i="5"/>
  <c r="E60" i="5"/>
  <c r="O59" i="5"/>
  <c r="M59" i="5"/>
  <c r="K59" i="5"/>
  <c r="I59" i="5"/>
  <c r="G59" i="5"/>
  <c r="E59" i="5"/>
  <c r="O58" i="5"/>
  <c r="M58" i="5"/>
  <c r="K58" i="5"/>
  <c r="I58" i="5"/>
  <c r="G58" i="5"/>
  <c r="E58" i="5"/>
  <c r="O57" i="5"/>
  <c r="M57" i="5"/>
  <c r="K57" i="5"/>
  <c r="I57" i="5"/>
  <c r="G57" i="5"/>
  <c r="E57" i="5"/>
  <c r="G173" i="3" l="1"/>
  <c r="F173" i="3"/>
  <c r="G255" i="3" l="1"/>
  <c r="H545" i="3" l="1"/>
  <c r="G545" i="3"/>
  <c r="H544" i="3"/>
  <c r="G544" i="3"/>
  <c r="H543" i="3"/>
  <c r="G543" i="3"/>
  <c r="H542" i="3"/>
  <c r="G542" i="3"/>
  <c r="H541" i="3"/>
  <c r="G541" i="3"/>
  <c r="H540" i="3"/>
  <c r="G540" i="3"/>
  <c r="H820" i="3"/>
  <c r="G820" i="3"/>
  <c r="H678" i="3"/>
  <c r="G678" i="3"/>
  <c r="I678" i="3" s="1"/>
  <c r="J678" i="3" s="1"/>
  <c r="H677" i="3"/>
  <c r="G677" i="3"/>
  <c r="H682" i="3"/>
  <c r="G682" i="3"/>
  <c r="H681" i="3"/>
  <c r="G681" i="3"/>
  <c r="H546" i="3"/>
  <c r="G546" i="3"/>
  <c r="G531" i="3"/>
  <c r="H531" i="3"/>
  <c r="G532" i="3"/>
  <c r="H532" i="3"/>
  <c r="I532" i="3" s="1"/>
  <c r="J532" i="3" s="1"/>
  <c r="G533" i="3"/>
  <c r="H533" i="3"/>
  <c r="G534" i="3"/>
  <c r="H534" i="3"/>
  <c r="I534" i="3" s="1"/>
  <c r="J534" i="3" s="1"/>
  <c r="G535" i="3"/>
  <c r="H535" i="3"/>
  <c r="H536" i="3"/>
  <c r="G536" i="3"/>
  <c r="G537" i="3"/>
  <c r="H537" i="3"/>
  <c r="G539" i="3"/>
  <c r="H539" i="3"/>
  <c r="I544" i="3" l="1"/>
  <c r="J544" i="3" s="1"/>
  <c r="I677" i="3"/>
  <c r="J677" i="3" s="1"/>
  <c r="I533" i="3"/>
  <c r="J533" i="3" s="1"/>
  <c r="I542" i="3"/>
  <c r="J542" i="3" s="1"/>
  <c r="I541" i="3"/>
  <c r="J541" i="3" s="1"/>
  <c r="I820" i="3"/>
  <c r="J820" i="3" s="1"/>
  <c r="I545" i="3"/>
  <c r="J545" i="3" s="1"/>
  <c r="I540" i="3"/>
  <c r="J540" i="3" s="1"/>
  <c r="I681" i="3"/>
  <c r="J681" i="3" s="1"/>
  <c r="I543" i="3"/>
  <c r="J543" i="3" s="1"/>
  <c r="I531" i="3"/>
  <c r="J531" i="3" s="1"/>
  <c r="I535" i="3"/>
  <c r="J535" i="3" s="1"/>
  <c r="I682" i="3"/>
  <c r="J682" i="3" s="1"/>
  <c r="I546" i="3"/>
  <c r="J546" i="3" s="1"/>
  <c r="I536" i="3"/>
  <c r="J536" i="3" s="1"/>
  <c r="I537" i="3"/>
  <c r="J537" i="3" s="1"/>
  <c r="I539" i="3"/>
  <c r="J539" i="3" s="1"/>
  <c r="G83" i="5" l="1"/>
  <c r="I83" i="5"/>
  <c r="K83" i="5"/>
  <c r="M83" i="5"/>
  <c r="O83" i="5"/>
  <c r="G84" i="5"/>
  <c r="I84" i="5"/>
  <c r="K84" i="5"/>
  <c r="M84" i="5"/>
  <c r="O84" i="5"/>
  <c r="G85" i="5"/>
  <c r="I85" i="5"/>
  <c r="K85" i="5"/>
  <c r="M85" i="5"/>
  <c r="O85" i="5"/>
  <c r="E83" i="5"/>
  <c r="E84" i="5"/>
  <c r="E85" i="5"/>
  <c r="H895" i="3" l="1"/>
  <c r="H894" i="3"/>
  <c r="H893" i="3"/>
  <c r="H892" i="3"/>
  <c r="H891" i="3"/>
  <c r="H890" i="3"/>
  <c r="H889" i="3"/>
  <c r="H888" i="3"/>
  <c r="H884" i="3"/>
  <c r="H883" i="3"/>
  <c r="H882" i="3"/>
  <c r="H881" i="3"/>
  <c r="H880" i="3"/>
  <c r="H879" i="3"/>
  <c r="H878" i="3"/>
  <c r="H876" i="3"/>
  <c r="H875" i="3"/>
  <c r="H874" i="3"/>
  <c r="H873" i="3"/>
  <c r="H871" i="3"/>
  <c r="H870" i="3"/>
  <c r="H860" i="3"/>
  <c r="H859" i="3"/>
  <c r="H858" i="3"/>
  <c r="H857" i="3"/>
  <c r="H856" i="3"/>
  <c r="H855" i="3"/>
  <c r="H854" i="3"/>
  <c r="H853" i="3"/>
  <c r="H851" i="3"/>
  <c r="H850" i="3"/>
  <c r="H846" i="3"/>
  <c r="H836" i="3"/>
  <c r="H835" i="3"/>
  <c r="H834" i="3"/>
  <c r="H833" i="3"/>
  <c r="H832" i="3"/>
  <c r="H831" i="3"/>
  <c r="H830" i="3"/>
  <c r="H829" i="3"/>
  <c r="H825" i="3"/>
  <c r="H823" i="3"/>
  <c r="H821" i="3"/>
  <c r="H819" i="3"/>
  <c r="H818" i="3"/>
  <c r="H817" i="3"/>
  <c r="H815" i="3"/>
  <c r="H814" i="3"/>
  <c r="H813" i="3"/>
  <c r="H811" i="3"/>
  <c r="H801" i="3"/>
  <c r="H800" i="3"/>
  <c r="H799" i="3"/>
  <c r="H798" i="3"/>
  <c r="H797" i="3"/>
  <c r="H796" i="3"/>
  <c r="H795" i="3"/>
  <c r="H794" i="3"/>
  <c r="H792" i="3"/>
  <c r="H788" i="3"/>
  <c r="H786" i="3"/>
  <c r="H785" i="3"/>
  <c r="H783" i="3"/>
  <c r="H782" i="3"/>
  <c r="H781" i="3"/>
  <c r="H777" i="3"/>
  <c r="H775" i="3"/>
  <c r="H774" i="3"/>
  <c r="H772" i="3"/>
  <c r="H771" i="3"/>
  <c r="H770" i="3"/>
  <c r="H769" i="3"/>
  <c r="H768" i="3"/>
  <c r="H767" i="3"/>
  <c r="H765" i="3"/>
  <c r="H763" i="3"/>
  <c r="H762" i="3"/>
  <c r="H761" i="3"/>
  <c r="H759" i="3"/>
  <c r="H758" i="3"/>
  <c r="H756" i="3"/>
  <c r="H754" i="3"/>
  <c r="H753" i="3"/>
  <c r="H752" i="3"/>
  <c r="H751" i="3"/>
  <c r="H750" i="3"/>
  <c r="H748" i="3"/>
  <c r="H747" i="3"/>
  <c r="H742" i="3"/>
  <c r="H741" i="3"/>
  <c r="H740" i="3"/>
  <c r="H738" i="3"/>
  <c r="H728" i="3"/>
  <c r="H727" i="3"/>
  <c r="H726" i="3"/>
  <c r="H725" i="3"/>
  <c r="H724" i="3"/>
  <c r="H723" i="3"/>
  <c r="H722" i="3"/>
  <c r="H721" i="3"/>
  <c r="H719" i="3"/>
  <c r="H718" i="3"/>
  <c r="H714" i="3"/>
  <c r="H713" i="3"/>
  <c r="H712" i="3"/>
  <c r="H711" i="3"/>
  <c r="H710" i="3"/>
  <c r="H709" i="3"/>
  <c r="H705" i="3"/>
  <c r="H704" i="3"/>
  <c r="H703" i="3"/>
  <c r="H702" i="3"/>
  <c r="H701" i="3"/>
  <c r="H700" i="3"/>
  <c r="H699" i="3"/>
  <c r="H695" i="3"/>
  <c r="H694" i="3"/>
  <c r="H693" i="3"/>
  <c r="H692" i="3"/>
  <c r="H691" i="3"/>
  <c r="H690" i="3"/>
  <c r="H689" i="3"/>
  <c r="H688" i="3"/>
  <c r="H687" i="3"/>
  <c r="H686" i="3"/>
  <c r="H685" i="3"/>
  <c r="H684" i="3"/>
  <c r="H680" i="3"/>
  <c r="H679" i="3"/>
  <c r="H673" i="3"/>
  <c r="H672" i="3"/>
  <c r="H661" i="3"/>
  <c r="H660" i="3"/>
  <c r="H659" i="3"/>
  <c r="H658" i="3"/>
  <c r="H657" i="3"/>
  <c r="H656" i="3"/>
  <c r="H655" i="3"/>
  <c r="H653" i="3"/>
  <c r="H652" i="3"/>
  <c r="H650" i="3"/>
  <c r="H649" i="3"/>
  <c r="H648" i="3"/>
  <c r="H647" i="3"/>
  <c r="H646" i="3"/>
  <c r="H645" i="3"/>
  <c r="H644" i="3"/>
  <c r="H643" i="3"/>
  <c r="H641" i="3"/>
  <c r="H640" i="3"/>
  <c r="H639" i="3"/>
  <c r="H638" i="3"/>
  <c r="H637" i="3"/>
  <c r="H636" i="3"/>
  <c r="H635" i="3"/>
  <c r="H633" i="3"/>
  <c r="H632" i="3"/>
  <c r="H631" i="3"/>
  <c r="H630" i="3"/>
  <c r="H629" i="3"/>
  <c r="H625" i="3"/>
  <c r="H624" i="3"/>
  <c r="H623" i="3"/>
  <c r="H622" i="3"/>
  <c r="H621" i="3"/>
  <c r="H619" i="3"/>
  <c r="H618" i="3"/>
  <c r="H617" i="3"/>
  <c r="H616" i="3"/>
  <c r="H615" i="3"/>
  <c r="H613" i="3"/>
  <c r="H612" i="3"/>
  <c r="H611" i="3"/>
  <c r="H610" i="3"/>
  <c r="H609" i="3"/>
  <c r="H604" i="3"/>
  <c r="H603" i="3"/>
  <c r="H602" i="3"/>
  <c r="H601" i="3"/>
  <c r="H600" i="3"/>
  <c r="H599" i="3"/>
  <c r="H598" i="3"/>
  <c r="H597" i="3"/>
  <c r="H587" i="3"/>
  <c r="H586" i="3"/>
  <c r="H585" i="3"/>
  <c r="H584" i="3"/>
  <c r="H583" i="3"/>
  <c r="H582" i="3"/>
  <c r="H581" i="3"/>
  <c r="H580" i="3"/>
  <c r="H576" i="3"/>
  <c r="H575" i="3"/>
  <c r="H574" i="3"/>
  <c r="H572" i="3"/>
  <c r="H571" i="3"/>
  <c r="H570" i="3"/>
  <c r="H568" i="3"/>
  <c r="H567" i="3"/>
  <c r="H566" i="3"/>
  <c r="H564" i="3"/>
  <c r="H563" i="3"/>
  <c r="H562" i="3"/>
  <c r="H561" i="3"/>
  <c r="H560" i="3"/>
  <c r="H558" i="3"/>
  <c r="H557" i="3"/>
  <c r="H555" i="3"/>
  <c r="H554" i="3"/>
  <c r="H553" i="3"/>
  <c r="H552" i="3"/>
  <c r="H550" i="3"/>
  <c r="H549" i="3"/>
  <c r="H548" i="3"/>
  <c r="H530" i="3"/>
  <c r="H529" i="3"/>
  <c r="H518" i="3"/>
  <c r="H517" i="3"/>
  <c r="H516" i="3"/>
  <c r="H515" i="3"/>
  <c r="H514" i="3"/>
  <c r="H513" i="3"/>
  <c r="H512" i="3"/>
  <c r="H511" i="3"/>
  <c r="H507" i="3"/>
  <c r="H506" i="3"/>
  <c r="H505" i="3"/>
  <c r="H504" i="3"/>
  <c r="H502" i="3"/>
  <c r="H501" i="3"/>
  <c r="H500" i="3"/>
  <c r="H499" i="3"/>
  <c r="H498" i="3"/>
  <c r="H496" i="3"/>
  <c r="H495" i="3"/>
  <c r="H494" i="3"/>
  <c r="H492" i="3"/>
  <c r="H491" i="3"/>
  <c r="H490" i="3"/>
  <c r="H489" i="3"/>
  <c r="H488" i="3"/>
  <c r="H478" i="3"/>
  <c r="H477" i="3"/>
  <c r="H476" i="3"/>
  <c r="H475" i="3"/>
  <c r="H474" i="3"/>
  <c r="H473" i="3"/>
  <c r="H472" i="3"/>
  <c r="H471" i="3"/>
  <c r="H467" i="3"/>
  <c r="H466" i="3"/>
  <c r="H465" i="3"/>
  <c r="H464" i="3"/>
  <c r="H463" i="3"/>
  <c r="H462" i="3"/>
  <c r="H461" i="3"/>
  <c r="H460" i="3"/>
  <c r="H459" i="3"/>
  <c r="H458" i="3"/>
  <c r="H457" i="3"/>
  <c r="H456" i="3"/>
  <c r="H452" i="3"/>
  <c r="H451" i="3"/>
  <c r="H450" i="3"/>
  <c r="H449" i="3"/>
  <c r="H448" i="3"/>
  <c r="H446" i="3"/>
  <c r="H445" i="3"/>
  <c r="H443" i="3"/>
  <c r="H442" i="3"/>
  <c r="H441" i="3"/>
  <c r="H440" i="3"/>
  <c r="H439" i="3"/>
  <c r="H437" i="3"/>
  <c r="H436" i="3"/>
  <c r="H435" i="3"/>
  <c r="H433" i="3"/>
  <c r="H432" i="3"/>
  <c r="H431" i="3"/>
  <c r="H429" i="3"/>
  <c r="H428" i="3"/>
  <c r="H426" i="3"/>
  <c r="H425" i="3"/>
  <c r="H424" i="3"/>
  <c r="H423" i="3"/>
  <c r="H422" i="3"/>
  <c r="H421" i="3"/>
  <c r="H416" i="3"/>
  <c r="H414" i="3"/>
  <c r="H412" i="3"/>
  <c r="H411" i="3"/>
  <c r="H410" i="3"/>
  <c r="H408" i="3"/>
  <c r="H407" i="3"/>
  <c r="H405" i="3"/>
  <c r="H403" i="3"/>
  <c r="H402" i="3"/>
  <c r="H401" i="3"/>
  <c r="H399" i="3"/>
  <c r="H397" i="3"/>
  <c r="H396" i="3"/>
  <c r="H394" i="3"/>
  <c r="H393" i="3"/>
  <c r="H392" i="3"/>
  <c r="H382" i="3"/>
  <c r="H381" i="3"/>
  <c r="H380" i="3"/>
  <c r="H379" i="3"/>
  <c r="H378" i="3"/>
  <c r="H377" i="3"/>
  <c r="H376" i="3"/>
  <c r="H375" i="3"/>
  <c r="H373" i="3"/>
  <c r="H372" i="3"/>
  <c r="H371" i="3"/>
  <c r="H370" i="3"/>
  <c r="H369" i="3"/>
  <c r="H365" i="3"/>
  <c r="H364" i="3"/>
  <c r="H363" i="3"/>
  <c r="H362" i="3"/>
  <c r="H361" i="3"/>
  <c r="H360" i="3"/>
  <c r="H359" i="3"/>
  <c r="H358" i="3"/>
  <c r="H357" i="3"/>
  <c r="H356" i="3"/>
  <c r="H355" i="3"/>
  <c r="H354" i="3"/>
  <c r="H353" i="3"/>
  <c r="H349" i="3"/>
  <c r="H348" i="3"/>
  <c r="H347" i="3"/>
  <c r="H346" i="3"/>
  <c r="H342" i="3"/>
  <c r="H341" i="3"/>
  <c r="H340" i="3"/>
  <c r="H339" i="3"/>
  <c r="H337" i="3"/>
  <c r="H336" i="3"/>
  <c r="H335" i="3"/>
  <c r="H334" i="3"/>
  <c r="H333" i="3"/>
  <c r="H331" i="3"/>
  <c r="H330" i="3"/>
  <c r="H329" i="3"/>
  <c r="H325" i="3"/>
  <c r="H324" i="3"/>
  <c r="H323" i="3"/>
  <c r="H321" i="3"/>
  <c r="H320" i="3"/>
  <c r="H319" i="3"/>
  <c r="H317" i="3"/>
  <c r="H316" i="3"/>
  <c r="H314" i="3"/>
  <c r="H313" i="3"/>
  <c r="H312" i="3"/>
  <c r="H310" i="3"/>
  <c r="H309" i="3"/>
  <c r="H308" i="3"/>
  <c r="H307" i="3"/>
  <c r="H306" i="3"/>
  <c r="H305" i="3"/>
  <c r="H303" i="3"/>
  <c r="H302" i="3"/>
  <c r="H292" i="3"/>
  <c r="H291" i="3"/>
  <c r="H290" i="3"/>
  <c r="H289" i="3"/>
  <c r="H288" i="3"/>
  <c r="H287" i="3"/>
  <c r="H286" i="3"/>
  <c r="H285" i="3"/>
  <c r="H283" i="3"/>
  <c r="H282" i="3"/>
  <c r="H281" i="3"/>
  <c r="H277" i="3"/>
  <c r="H276" i="3"/>
  <c r="H274" i="3"/>
  <c r="H273" i="3"/>
  <c r="H269" i="3"/>
  <c r="H268" i="3"/>
  <c r="H264" i="3"/>
  <c r="H263" i="3"/>
  <c r="H262" i="3"/>
  <c r="H260" i="3"/>
  <c r="H258" i="3"/>
  <c r="H257" i="3"/>
  <c r="H256" i="3"/>
  <c r="H255" i="3"/>
  <c r="H251" i="3"/>
  <c r="H250" i="3"/>
  <c r="H248" i="3"/>
  <c r="H247" i="3"/>
  <c r="H246" i="3"/>
  <c r="H245" i="3"/>
  <c r="H244" i="3"/>
  <c r="H240" i="3"/>
  <c r="H239" i="3"/>
  <c r="H238" i="3"/>
  <c r="H237" i="3"/>
  <c r="H236" i="3"/>
  <c r="H234" i="3"/>
  <c r="H233" i="3"/>
  <c r="H232" i="3"/>
  <c r="H230" i="3"/>
  <c r="H229" i="3"/>
  <c r="H225" i="3"/>
  <c r="H224" i="3"/>
  <c r="H223" i="3"/>
  <c r="H221" i="3"/>
  <c r="H220" i="3"/>
  <c r="H219" i="3"/>
  <c r="H217" i="3"/>
  <c r="H216" i="3"/>
  <c r="H212" i="3"/>
  <c r="H210" i="3"/>
  <c r="H209" i="3"/>
  <c r="H207" i="3"/>
  <c r="H206" i="3"/>
  <c r="H205" i="3"/>
  <c r="H203" i="3"/>
  <c r="H202" i="3"/>
  <c r="H201" i="3"/>
  <c r="H200" i="3"/>
  <c r="H199" i="3"/>
  <c r="H197" i="3"/>
  <c r="H195" i="3"/>
  <c r="H194" i="3"/>
  <c r="H184" i="3"/>
  <c r="H183" i="3"/>
  <c r="H182" i="3"/>
  <c r="H181" i="3"/>
  <c r="H180" i="3"/>
  <c r="H179" i="3"/>
  <c r="H178" i="3"/>
  <c r="H177" i="3"/>
  <c r="H173" i="3"/>
  <c r="H171" i="3"/>
  <c r="H170" i="3"/>
  <c r="H168" i="3"/>
  <c r="H167" i="3"/>
  <c r="H166" i="3"/>
  <c r="H164" i="3"/>
  <c r="H163" i="3"/>
  <c r="H162" i="3"/>
  <c r="H160" i="3"/>
  <c r="H159" i="3"/>
  <c r="H158" i="3"/>
  <c r="H156" i="3"/>
  <c r="H155" i="3"/>
  <c r="H153" i="3"/>
  <c r="H152" i="3"/>
  <c r="H150" i="3"/>
  <c r="H149" i="3"/>
  <c r="H148" i="3"/>
  <c r="H146" i="3"/>
  <c r="H145" i="3"/>
  <c r="H143" i="3"/>
  <c r="H142" i="3"/>
  <c r="H139" i="3"/>
  <c r="H138" i="3"/>
  <c r="H137" i="3"/>
  <c r="H135" i="3"/>
  <c r="H134" i="3"/>
  <c r="H133" i="3"/>
  <c r="H131" i="3"/>
  <c r="H130" i="3"/>
  <c r="H129" i="3"/>
  <c r="H127" i="3"/>
  <c r="H126" i="3"/>
  <c r="H125" i="3"/>
  <c r="H123" i="3"/>
  <c r="H122" i="3"/>
  <c r="H121" i="3"/>
  <c r="H119" i="3"/>
  <c r="H118" i="3"/>
  <c r="H117" i="3"/>
  <c r="H115" i="3"/>
  <c r="H114" i="3"/>
  <c r="H113" i="3"/>
  <c r="H111" i="3"/>
  <c r="H110" i="3"/>
  <c r="H109" i="3"/>
  <c r="H103" i="3"/>
  <c r="H102" i="3"/>
  <c r="H101" i="3"/>
  <c r="H100" i="3"/>
  <c r="H98" i="3"/>
  <c r="H97" i="3"/>
  <c r="H96" i="3"/>
  <c r="H94" i="3"/>
  <c r="H93" i="3"/>
  <c r="H91" i="3"/>
  <c r="H90" i="3"/>
  <c r="H88" i="3"/>
  <c r="H87" i="3"/>
  <c r="H76" i="3"/>
  <c r="H75" i="3"/>
  <c r="H74" i="3"/>
  <c r="H73" i="3"/>
  <c r="H72" i="3"/>
  <c r="H71" i="3"/>
  <c r="H70" i="3"/>
  <c r="H69" i="3"/>
  <c r="H67" i="3"/>
  <c r="H66" i="3"/>
  <c r="H65" i="3"/>
  <c r="H64" i="3"/>
  <c r="H63" i="3"/>
  <c r="H59" i="3"/>
  <c r="H58" i="3"/>
  <c r="H57" i="3"/>
  <c r="H56" i="3"/>
  <c r="H55" i="3"/>
  <c r="H53" i="3"/>
  <c r="H52" i="3"/>
  <c r="H51" i="3"/>
  <c r="H50" i="3"/>
  <c r="H49" i="3"/>
  <c r="H45" i="3"/>
  <c r="H44" i="3"/>
  <c r="H43" i="3"/>
  <c r="H42" i="3"/>
  <c r="H41" i="3"/>
  <c r="H39" i="3"/>
  <c r="H38" i="3"/>
  <c r="H37" i="3"/>
  <c r="H36" i="3"/>
  <c r="H35" i="3"/>
  <c r="H31" i="3"/>
  <c r="H30" i="3"/>
  <c r="H29" i="3"/>
  <c r="H28" i="3"/>
  <c r="H27" i="3"/>
  <c r="H23" i="3"/>
  <c r="H22" i="3"/>
  <c r="H21" i="3"/>
  <c r="H20" i="3"/>
  <c r="H19" i="3"/>
  <c r="H18" i="3"/>
  <c r="H17" i="3"/>
  <c r="H15" i="3"/>
  <c r="H14" i="3"/>
  <c r="F141" i="4"/>
  <c r="F140" i="4"/>
  <c r="F139" i="4"/>
  <c r="F138" i="4"/>
  <c r="F137" i="4"/>
  <c r="F136" i="4"/>
  <c r="F131" i="4"/>
  <c r="F130" i="4"/>
  <c r="F129" i="4"/>
  <c r="F128" i="4"/>
  <c r="F127" i="4"/>
  <c r="F126" i="4"/>
  <c r="F121" i="4"/>
  <c r="F120" i="4"/>
  <c r="F119" i="4"/>
  <c r="F118" i="4"/>
  <c r="F117" i="4"/>
  <c r="F116" i="4"/>
  <c r="F109" i="4"/>
  <c r="F108" i="4"/>
  <c r="F107" i="4"/>
  <c r="F106" i="4"/>
  <c r="F105" i="4"/>
  <c r="F104" i="4"/>
  <c r="F99" i="4"/>
  <c r="F98" i="4"/>
  <c r="F97" i="4"/>
  <c r="F96" i="4"/>
  <c r="F95" i="4"/>
  <c r="F94" i="4"/>
  <c r="F89" i="4"/>
  <c r="F88" i="4"/>
  <c r="F87" i="4"/>
  <c r="F86" i="4"/>
  <c r="F85" i="4"/>
  <c r="F84" i="4"/>
  <c r="F79" i="4"/>
  <c r="F78" i="4"/>
  <c r="F77" i="4"/>
  <c r="F76" i="4"/>
  <c r="F75" i="4"/>
  <c r="F74" i="4"/>
  <c r="F69" i="4"/>
  <c r="F68" i="4"/>
  <c r="F67" i="4"/>
  <c r="F66" i="4"/>
  <c r="F65" i="4"/>
  <c r="F64" i="4"/>
  <c r="F57" i="4"/>
  <c r="F56" i="4"/>
  <c r="F55" i="4"/>
  <c r="F54" i="4"/>
  <c r="F53" i="4"/>
  <c r="F52" i="4"/>
  <c r="F47" i="4"/>
  <c r="F46" i="4"/>
  <c r="F45" i="4"/>
  <c r="F44" i="4"/>
  <c r="F43" i="4"/>
  <c r="F42" i="4"/>
  <c r="F37" i="4"/>
  <c r="F36" i="4"/>
  <c r="F35" i="4"/>
  <c r="F34" i="4"/>
  <c r="F33" i="4"/>
  <c r="F32" i="4"/>
  <c r="F27" i="4"/>
  <c r="F26" i="4"/>
  <c r="F25" i="4"/>
  <c r="F24" i="4"/>
  <c r="F23" i="4"/>
  <c r="F22" i="4"/>
  <c r="F17" i="4"/>
  <c r="F16" i="4"/>
  <c r="F15" i="4"/>
  <c r="F14" i="4"/>
  <c r="F13" i="4"/>
  <c r="F12" i="4"/>
  <c r="G127" i="3" l="1"/>
  <c r="I127" i="3" s="1"/>
  <c r="G126" i="3"/>
  <c r="I126" i="3" s="1"/>
  <c r="G125" i="3"/>
  <c r="I125" i="3" s="1"/>
  <c r="G123" i="3"/>
  <c r="I123" i="3" s="1"/>
  <c r="G122" i="3"/>
  <c r="I122" i="3" s="1"/>
  <c r="G121" i="3"/>
  <c r="I121" i="3" s="1"/>
  <c r="G111" i="3"/>
  <c r="I111" i="3" s="1"/>
  <c r="G110" i="3"/>
  <c r="I110" i="3" s="1"/>
  <c r="G109" i="3"/>
  <c r="I109" i="3" s="1"/>
  <c r="G119" i="3"/>
  <c r="G118" i="3"/>
  <c r="G117" i="3"/>
  <c r="I117" i="3" s="1"/>
  <c r="I118" i="3" l="1"/>
  <c r="J118" i="3" s="1"/>
  <c r="I119" i="3"/>
  <c r="J119" i="3" s="1"/>
  <c r="J122" i="3"/>
  <c r="J127" i="3"/>
  <c r="J123" i="3"/>
  <c r="J110" i="3"/>
  <c r="J126" i="3"/>
  <c r="J109" i="3"/>
  <c r="J125" i="3"/>
  <c r="J111" i="3"/>
  <c r="J117" i="3"/>
  <c r="J121" i="3"/>
  <c r="K46" i="1"/>
  <c r="D604" i="3" l="1"/>
  <c r="D141" i="4" l="1" a="1"/>
  <c r="D141" i="4" s="1"/>
  <c r="D140" i="4"/>
  <c r="D139" i="4"/>
  <c r="D138" i="4"/>
  <c r="D137" i="4"/>
  <c r="D136" i="4"/>
  <c r="D131" i="4" a="1"/>
  <c r="D131" i="4" s="1"/>
  <c r="D130" i="4"/>
  <c r="D129" i="4"/>
  <c r="D128" i="4"/>
  <c r="D127" i="4"/>
  <c r="D126" i="4"/>
  <c r="D121" i="4" a="1"/>
  <c r="D121" i="4" s="1"/>
  <c r="D120" i="4"/>
  <c r="D119" i="4"/>
  <c r="D118" i="4"/>
  <c r="D117" i="4"/>
  <c r="D116" i="4"/>
  <c r="D109" i="4" a="1"/>
  <c r="D109" i="4" s="1"/>
  <c r="D108" i="4"/>
  <c r="D107" i="4"/>
  <c r="D106" i="4"/>
  <c r="D105" i="4"/>
  <c r="D104" i="4"/>
  <c r="D99" i="4" a="1"/>
  <c r="D99" i="4" s="1"/>
  <c r="D98" i="4"/>
  <c r="D97" i="4"/>
  <c r="D96" i="4"/>
  <c r="D95" i="4"/>
  <c r="D94" i="4"/>
  <c r="D89" i="4" a="1"/>
  <c r="D89" i="4" s="1"/>
  <c r="D88" i="4"/>
  <c r="D87" i="4"/>
  <c r="D86" i="4"/>
  <c r="D85" i="4"/>
  <c r="D84" i="4"/>
  <c r="D79" i="4" a="1"/>
  <c r="D79" i="4" s="1"/>
  <c r="D78" i="4"/>
  <c r="D77" i="4"/>
  <c r="D76" i="4"/>
  <c r="D75" i="4"/>
  <c r="D74" i="4"/>
  <c r="D69" i="4" a="1"/>
  <c r="D69" i="4" s="1"/>
  <c r="D68" i="4"/>
  <c r="D67" i="4"/>
  <c r="D66" i="4"/>
  <c r="D65" i="4"/>
  <c r="D64" i="4"/>
  <c r="D57" i="4" a="1"/>
  <c r="D57" i="4" s="1"/>
  <c r="D56" i="4"/>
  <c r="D55" i="4"/>
  <c r="D54" i="4"/>
  <c r="D53" i="4"/>
  <c r="D52" i="4"/>
  <c r="D47" i="4" a="1"/>
  <c r="D47" i="4" s="1"/>
  <c r="D46" i="4"/>
  <c r="D45" i="4"/>
  <c r="D44" i="4"/>
  <c r="D43" i="4"/>
  <c r="D42" i="4"/>
  <c r="D37" i="4" a="1"/>
  <c r="D37" i="4" s="1"/>
  <c r="D36" i="4"/>
  <c r="D35" i="4"/>
  <c r="D34" i="4"/>
  <c r="D33" i="4"/>
  <c r="D32" i="4"/>
  <c r="D27" i="4" a="1"/>
  <c r="D27" i="4" s="1"/>
  <c r="D26" i="4"/>
  <c r="D25" i="4"/>
  <c r="D24" i="4"/>
  <c r="D23" i="4"/>
  <c r="D22" i="4"/>
  <c r="D17" i="4" a="1"/>
  <c r="D17" i="4" s="1"/>
  <c r="D16" i="4"/>
  <c r="D15" i="4"/>
  <c r="D14" i="4"/>
  <c r="D13" i="4"/>
  <c r="D12" i="4"/>
  <c r="D130" i="5" l="1"/>
  <c r="E130" i="5"/>
  <c r="F130" i="5"/>
  <c r="G130" i="5"/>
  <c r="H130" i="5"/>
  <c r="I130" i="5"/>
  <c r="J130" i="5"/>
  <c r="K130" i="5"/>
  <c r="L130" i="5"/>
  <c r="M130" i="5"/>
  <c r="N130" i="5"/>
  <c r="O130" i="5"/>
  <c r="P130" i="5"/>
  <c r="Q130" i="5"/>
  <c r="R130" i="5"/>
  <c r="S130" i="5"/>
  <c r="T130" i="5"/>
  <c r="U130" i="5"/>
  <c r="V130" i="5"/>
  <c r="W130" i="5"/>
  <c r="X130" i="5"/>
  <c r="Y130" i="5"/>
  <c r="Z130" i="5"/>
  <c r="AA130" i="5"/>
  <c r="AB130" i="5"/>
  <c r="AC130" i="5"/>
  <c r="AD130" i="5"/>
  <c r="AE130" i="5"/>
  <c r="AF130" i="5"/>
  <c r="AG130" i="5"/>
  <c r="AH130" i="5"/>
  <c r="AI130" i="5"/>
  <c r="AJ130" i="5"/>
  <c r="AK130" i="5"/>
  <c r="AL130" i="5"/>
  <c r="AM130" i="5"/>
  <c r="AN130" i="5"/>
  <c r="AO130" i="5"/>
  <c r="AP130" i="5"/>
  <c r="AQ130" i="5"/>
  <c r="AR130" i="5"/>
  <c r="AS130" i="5"/>
  <c r="AT130" i="5"/>
  <c r="AU130" i="5"/>
  <c r="AV130" i="5"/>
  <c r="AW130" i="5"/>
  <c r="AX130" i="5"/>
  <c r="AY130" i="5"/>
  <c r="AZ130" i="5"/>
  <c r="BA130" i="5"/>
  <c r="BB130" i="5"/>
  <c r="BC130" i="5"/>
  <c r="BD130" i="5"/>
  <c r="BE130" i="5"/>
  <c r="BF130" i="5"/>
  <c r="BG130" i="5"/>
  <c r="BH130" i="5"/>
  <c r="BI130" i="5"/>
  <c r="BJ130" i="5"/>
  <c r="BK130" i="5"/>
  <c r="BL130" i="5"/>
  <c r="BM130" i="5"/>
  <c r="BN130" i="5"/>
  <c r="BO130" i="5"/>
  <c r="BP130" i="5"/>
  <c r="BQ130" i="5"/>
  <c r="BR130" i="5"/>
  <c r="BS130" i="5"/>
  <c r="BT130" i="5"/>
  <c r="BU130" i="5"/>
  <c r="BV130" i="5"/>
  <c r="BW130" i="5"/>
  <c r="BX130" i="5"/>
  <c r="BY130" i="5"/>
  <c r="BZ130" i="5"/>
  <c r="CA130" i="5"/>
  <c r="CB130" i="5"/>
  <c r="D131" i="5"/>
  <c r="E131" i="5"/>
  <c r="F131" i="5"/>
  <c r="G131" i="5"/>
  <c r="H131" i="5"/>
  <c r="I131" i="5"/>
  <c r="J131" i="5"/>
  <c r="K131" i="5"/>
  <c r="L131" i="5"/>
  <c r="M131" i="5"/>
  <c r="N131" i="5"/>
  <c r="O131" i="5"/>
  <c r="P131" i="5"/>
  <c r="Q131" i="5"/>
  <c r="R131" i="5"/>
  <c r="S131" i="5"/>
  <c r="T131" i="5"/>
  <c r="U131" i="5"/>
  <c r="V131" i="5"/>
  <c r="W131" i="5"/>
  <c r="X131" i="5"/>
  <c r="Y131" i="5"/>
  <c r="Z131" i="5"/>
  <c r="AA131" i="5"/>
  <c r="AB131" i="5"/>
  <c r="AC131" i="5"/>
  <c r="AD131" i="5"/>
  <c r="AE131" i="5"/>
  <c r="AF131" i="5"/>
  <c r="AG131" i="5"/>
  <c r="AH131" i="5"/>
  <c r="AI131" i="5"/>
  <c r="AJ131" i="5"/>
  <c r="AK131" i="5"/>
  <c r="AL131" i="5"/>
  <c r="AM131" i="5"/>
  <c r="AN131" i="5"/>
  <c r="AO131" i="5"/>
  <c r="AP131" i="5"/>
  <c r="AQ131" i="5"/>
  <c r="AR131" i="5"/>
  <c r="AS131" i="5"/>
  <c r="AT131" i="5"/>
  <c r="AU131" i="5"/>
  <c r="AV131" i="5"/>
  <c r="AW131" i="5"/>
  <c r="AX131" i="5"/>
  <c r="AY131" i="5"/>
  <c r="AZ131" i="5"/>
  <c r="BA131" i="5"/>
  <c r="BB131" i="5"/>
  <c r="BC131" i="5"/>
  <c r="BD131" i="5"/>
  <c r="BE131" i="5"/>
  <c r="BF131" i="5"/>
  <c r="BG131" i="5"/>
  <c r="BH131" i="5"/>
  <c r="BI131" i="5"/>
  <c r="BJ131" i="5"/>
  <c r="BK131" i="5"/>
  <c r="BL131" i="5"/>
  <c r="BM131" i="5"/>
  <c r="BN131" i="5"/>
  <c r="BO131" i="5"/>
  <c r="BP131" i="5"/>
  <c r="BQ131" i="5"/>
  <c r="BR131" i="5"/>
  <c r="BS131" i="5"/>
  <c r="BT131" i="5"/>
  <c r="BU131" i="5"/>
  <c r="BV131" i="5"/>
  <c r="BW131" i="5"/>
  <c r="BX131" i="5"/>
  <c r="BY131" i="5"/>
  <c r="BZ131" i="5"/>
  <c r="CA131" i="5"/>
  <c r="CB131" i="5"/>
  <c r="D132" i="5"/>
  <c r="E132" i="5"/>
  <c r="F132" i="5"/>
  <c r="G132" i="5"/>
  <c r="H132" i="5"/>
  <c r="I132" i="5"/>
  <c r="J132" i="5"/>
  <c r="K132" i="5"/>
  <c r="L132" i="5"/>
  <c r="M132" i="5"/>
  <c r="N132" i="5"/>
  <c r="O132" i="5"/>
  <c r="P132" i="5"/>
  <c r="Q132" i="5"/>
  <c r="R132" i="5"/>
  <c r="S132" i="5"/>
  <c r="T132" i="5"/>
  <c r="U132" i="5"/>
  <c r="V132" i="5"/>
  <c r="W132" i="5"/>
  <c r="X132" i="5"/>
  <c r="Y132" i="5"/>
  <c r="Z132" i="5"/>
  <c r="AA132" i="5"/>
  <c r="AB132" i="5"/>
  <c r="AC132" i="5"/>
  <c r="AD132" i="5"/>
  <c r="AE132" i="5"/>
  <c r="AF132" i="5"/>
  <c r="AG132" i="5"/>
  <c r="AH132" i="5"/>
  <c r="AI132" i="5"/>
  <c r="AJ132" i="5"/>
  <c r="AK132" i="5"/>
  <c r="AL132" i="5"/>
  <c r="AM132" i="5"/>
  <c r="AN132" i="5"/>
  <c r="AO132" i="5"/>
  <c r="AP132" i="5"/>
  <c r="AQ132" i="5"/>
  <c r="AR132" i="5"/>
  <c r="AS132" i="5"/>
  <c r="AT132" i="5"/>
  <c r="AU132" i="5"/>
  <c r="AV132" i="5"/>
  <c r="AW132" i="5"/>
  <c r="AX132" i="5"/>
  <c r="AY132" i="5"/>
  <c r="AZ132" i="5"/>
  <c r="BA132" i="5"/>
  <c r="BB132" i="5"/>
  <c r="BC132" i="5"/>
  <c r="BD132" i="5"/>
  <c r="BE132" i="5"/>
  <c r="BF132" i="5"/>
  <c r="BG132" i="5"/>
  <c r="BH132" i="5"/>
  <c r="BI132" i="5"/>
  <c r="BJ132" i="5"/>
  <c r="BK132" i="5"/>
  <c r="BL132" i="5"/>
  <c r="BM132" i="5"/>
  <c r="BN132" i="5"/>
  <c r="BO132" i="5"/>
  <c r="BP132" i="5"/>
  <c r="BQ132" i="5"/>
  <c r="BR132" i="5"/>
  <c r="BS132" i="5"/>
  <c r="BT132" i="5"/>
  <c r="BU132" i="5"/>
  <c r="BV132" i="5"/>
  <c r="BW132" i="5"/>
  <c r="BX132" i="5"/>
  <c r="BY132" i="5"/>
  <c r="BZ132" i="5"/>
  <c r="CA132" i="5"/>
  <c r="CB132" i="5"/>
  <c r="D133" i="5"/>
  <c r="E133" i="5"/>
  <c r="F133" i="5"/>
  <c r="G133" i="5"/>
  <c r="H133" i="5"/>
  <c r="I133" i="5"/>
  <c r="J133" i="5"/>
  <c r="K133" i="5"/>
  <c r="L133" i="5"/>
  <c r="M133" i="5"/>
  <c r="N133" i="5"/>
  <c r="O133" i="5"/>
  <c r="P133" i="5"/>
  <c r="Q133" i="5"/>
  <c r="R133" i="5"/>
  <c r="S133" i="5"/>
  <c r="T133" i="5"/>
  <c r="U133" i="5"/>
  <c r="V133" i="5"/>
  <c r="W133" i="5"/>
  <c r="X133" i="5"/>
  <c r="Y133" i="5"/>
  <c r="Z133" i="5"/>
  <c r="AA133" i="5"/>
  <c r="AB133" i="5"/>
  <c r="AC133" i="5"/>
  <c r="AD133" i="5"/>
  <c r="AE133" i="5"/>
  <c r="AF133" i="5"/>
  <c r="AG133" i="5"/>
  <c r="AH133" i="5"/>
  <c r="AI133" i="5"/>
  <c r="AJ133" i="5"/>
  <c r="AK133" i="5"/>
  <c r="AL133" i="5"/>
  <c r="AM133" i="5"/>
  <c r="AN133" i="5"/>
  <c r="AO133" i="5"/>
  <c r="AP133" i="5"/>
  <c r="AQ133" i="5"/>
  <c r="AR133" i="5"/>
  <c r="AS133" i="5"/>
  <c r="AT133" i="5"/>
  <c r="AU133" i="5"/>
  <c r="AV133" i="5"/>
  <c r="AW133" i="5"/>
  <c r="AX133" i="5"/>
  <c r="AY133" i="5"/>
  <c r="AZ133" i="5"/>
  <c r="BA133" i="5"/>
  <c r="BB133" i="5"/>
  <c r="BC133" i="5"/>
  <c r="BD133" i="5"/>
  <c r="BE133" i="5"/>
  <c r="BF133" i="5"/>
  <c r="BG133" i="5"/>
  <c r="BH133" i="5"/>
  <c r="BI133" i="5"/>
  <c r="BJ133" i="5"/>
  <c r="BK133" i="5"/>
  <c r="BL133" i="5"/>
  <c r="BM133" i="5"/>
  <c r="BN133" i="5"/>
  <c r="BO133" i="5"/>
  <c r="BP133" i="5"/>
  <c r="BQ133" i="5"/>
  <c r="BR133" i="5"/>
  <c r="BS133" i="5"/>
  <c r="BT133" i="5"/>
  <c r="BU133" i="5"/>
  <c r="BV133" i="5"/>
  <c r="BW133" i="5"/>
  <c r="BX133" i="5"/>
  <c r="BY133" i="5"/>
  <c r="BZ133" i="5"/>
  <c r="CA133" i="5"/>
  <c r="CB133" i="5"/>
  <c r="D134" i="5"/>
  <c r="E134" i="5"/>
  <c r="F134" i="5"/>
  <c r="G134" i="5"/>
  <c r="H134" i="5"/>
  <c r="I134" i="5"/>
  <c r="J134" i="5"/>
  <c r="K134" i="5"/>
  <c r="L134" i="5"/>
  <c r="M134" i="5"/>
  <c r="N134" i="5"/>
  <c r="O134" i="5"/>
  <c r="P134" i="5"/>
  <c r="Q134" i="5"/>
  <c r="R134" i="5"/>
  <c r="S134" i="5"/>
  <c r="T134" i="5"/>
  <c r="U134" i="5"/>
  <c r="V134" i="5"/>
  <c r="W134" i="5"/>
  <c r="X134" i="5"/>
  <c r="Y134" i="5"/>
  <c r="Z134" i="5"/>
  <c r="AA134" i="5"/>
  <c r="AB134" i="5"/>
  <c r="AC134" i="5"/>
  <c r="AD134" i="5"/>
  <c r="AE134" i="5"/>
  <c r="AF134" i="5"/>
  <c r="AG134" i="5"/>
  <c r="AH134" i="5"/>
  <c r="AI134" i="5"/>
  <c r="AJ134" i="5"/>
  <c r="AK134" i="5"/>
  <c r="AL134" i="5"/>
  <c r="AM134" i="5"/>
  <c r="AN134" i="5"/>
  <c r="AO134" i="5"/>
  <c r="AP134" i="5"/>
  <c r="AQ134" i="5"/>
  <c r="AR134" i="5"/>
  <c r="AS134" i="5"/>
  <c r="AT134" i="5"/>
  <c r="AU134" i="5"/>
  <c r="AV134" i="5"/>
  <c r="AW134" i="5"/>
  <c r="AX134" i="5"/>
  <c r="AY134" i="5"/>
  <c r="AZ134" i="5"/>
  <c r="BA134" i="5"/>
  <c r="BB134" i="5"/>
  <c r="BC134" i="5"/>
  <c r="BD134" i="5"/>
  <c r="BE134" i="5"/>
  <c r="BF134" i="5"/>
  <c r="BG134" i="5"/>
  <c r="BH134" i="5"/>
  <c r="BI134" i="5"/>
  <c r="BJ134" i="5"/>
  <c r="BK134" i="5"/>
  <c r="BL134" i="5"/>
  <c r="BM134" i="5"/>
  <c r="BN134" i="5"/>
  <c r="BO134" i="5"/>
  <c r="BP134" i="5"/>
  <c r="BQ134" i="5"/>
  <c r="BR134" i="5"/>
  <c r="BS134" i="5"/>
  <c r="BT134" i="5"/>
  <c r="BU134" i="5"/>
  <c r="BV134" i="5"/>
  <c r="BW134" i="5"/>
  <c r="BX134" i="5"/>
  <c r="BY134" i="5"/>
  <c r="BZ134" i="5"/>
  <c r="CA134" i="5"/>
  <c r="CB134" i="5"/>
  <c r="D135" i="5"/>
  <c r="E135" i="5"/>
  <c r="F135" i="5"/>
  <c r="G135" i="5"/>
  <c r="H135" i="5"/>
  <c r="I135" i="5"/>
  <c r="J135" i="5"/>
  <c r="K135" i="5"/>
  <c r="L135" i="5"/>
  <c r="M135" i="5"/>
  <c r="N135" i="5"/>
  <c r="O135" i="5"/>
  <c r="P135" i="5"/>
  <c r="Q135" i="5"/>
  <c r="R135" i="5"/>
  <c r="S135" i="5"/>
  <c r="T135" i="5"/>
  <c r="U135" i="5"/>
  <c r="V135" i="5"/>
  <c r="W135" i="5"/>
  <c r="X135" i="5"/>
  <c r="Y135" i="5"/>
  <c r="Z135" i="5"/>
  <c r="AA135" i="5"/>
  <c r="AB135" i="5"/>
  <c r="AC135" i="5"/>
  <c r="AD135" i="5"/>
  <c r="AE135" i="5"/>
  <c r="AF135" i="5"/>
  <c r="AG135" i="5"/>
  <c r="AH135" i="5"/>
  <c r="AI135" i="5"/>
  <c r="AJ135" i="5"/>
  <c r="AK135" i="5"/>
  <c r="AL135" i="5"/>
  <c r="AM135" i="5"/>
  <c r="AN135" i="5"/>
  <c r="AO135" i="5"/>
  <c r="AP135" i="5"/>
  <c r="AQ135" i="5"/>
  <c r="AR135" i="5"/>
  <c r="AS135" i="5"/>
  <c r="AT135" i="5"/>
  <c r="AU135" i="5"/>
  <c r="AV135" i="5"/>
  <c r="AW135" i="5"/>
  <c r="AX135" i="5"/>
  <c r="AY135" i="5"/>
  <c r="AZ135" i="5"/>
  <c r="BA135" i="5"/>
  <c r="BB135" i="5"/>
  <c r="BC135" i="5"/>
  <c r="BD135" i="5"/>
  <c r="BE135" i="5"/>
  <c r="BF135" i="5"/>
  <c r="BG135" i="5"/>
  <c r="BH135" i="5"/>
  <c r="BI135" i="5"/>
  <c r="BJ135" i="5"/>
  <c r="BK135" i="5"/>
  <c r="BL135" i="5"/>
  <c r="BM135" i="5"/>
  <c r="BN135" i="5"/>
  <c r="BO135" i="5"/>
  <c r="BP135" i="5"/>
  <c r="BQ135" i="5"/>
  <c r="BR135" i="5"/>
  <c r="BS135" i="5"/>
  <c r="BT135" i="5"/>
  <c r="BU135" i="5"/>
  <c r="BV135" i="5"/>
  <c r="BW135" i="5"/>
  <c r="BX135" i="5"/>
  <c r="BY135" i="5"/>
  <c r="BZ135" i="5"/>
  <c r="CA135" i="5"/>
  <c r="CB135" i="5"/>
  <c r="D136" i="5"/>
  <c r="E136" i="5"/>
  <c r="F136" i="5"/>
  <c r="G136" i="5"/>
  <c r="H136" i="5"/>
  <c r="I136" i="5"/>
  <c r="J136" i="5"/>
  <c r="K136" i="5"/>
  <c r="L136" i="5"/>
  <c r="M136" i="5"/>
  <c r="N136" i="5"/>
  <c r="O136" i="5"/>
  <c r="P136" i="5"/>
  <c r="Q136" i="5"/>
  <c r="R136" i="5"/>
  <c r="S136" i="5"/>
  <c r="T136" i="5"/>
  <c r="U136" i="5"/>
  <c r="V136" i="5"/>
  <c r="W136" i="5"/>
  <c r="X136" i="5"/>
  <c r="Y136" i="5"/>
  <c r="Z136" i="5"/>
  <c r="AA136" i="5"/>
  <c r="AB136" i="5"/>
  <c r="AC136" i="5"/>
  <c r="AD136" i="5"/>
  <c r="AE136" i="5"/>
  <c r="AF136" i="5"/>
  <c r="AG136" i="5"/>
  <c r="AH136" i="5"/>
  <c r="AI136" i="5"/>
  <c r="AJ136" i="5"/>
  <c r="AK136" i="5"/>
  <c r="AL136" i="5"/>
  <c r="AM136" i="5"/>
  <c r="AN136" i="5"/>
  <c r="AO136" i="5"/>
  <c r="AP136" i="5"/>
  <c r="AQ136" i="5"/>
  <c r="AR136" i="5"/>
  <c r="AS136" i="5"/>
  <c r="AT136" i="5"/>
  <c r="AU136" i="5"/>
  <c r="AV136" i="5"/>
  <c r="AW136" i="5"/>
  <c r="AX136" i="5"/>
  <c r="AY136" i="5"/>
  <c r="AZ136" i="5"/>
  <c r="BA136" i="5"/>
  <c r="BB136" i="5"/>
  <c r="BC136" i="5"/>
  <c r="BD136" i="5"/>
  <c r="BE136" i="5"/>
  <c r="BF136" i="5"/>
  <c r="BG136" i="5"/>
  <c r="BH136" i="5"/>
  <c r="BI136" i="5"/>
  <c r="BJ136" i="5"/>
  <c r="BK136" i="5"/>
  <c r="BL136" i="5"/>
  <c r="BM136" i="5"/>
  <c r="BN136" i="5"/>
  <c r="BO136" i="5"/>
  <c r="BP136" i="5"/>
  <c r="BQ136" i="5"/>
  <c r="BR136" i="5"/>
  <c r="BS136" i="5"/>
  <c r="BT136" i="5"/>
  <c r="BU136" i="5"/>
  <c r="BV136" i="5"/>
  <c r="BW136" i="5"/>
  <c r="BX136" i="5"/>
  <c r="BY136" i="5"/>
  <c r="BZ136" i="5"/>
  <c r="CA136" i="5"/>
  <c r="CB136" i="5"/>
  <c r="D137" i="5"/>
  <c r="E137" i="5"/>
  <c r="F137" i="5"/>
  <c r="G137" i="5"/>
  <c r="H137" i="5"/>
  <c r="I137" i="5"/>
  <c r="J137" i="5"/>
  <c r="K137" i="5"/>
  <c r="L137" i="5"/>
  <c r="M137" i="5"/>
  <c r="N137" i="5"/>
  <c r="O137" i="5"/>
  <c r="P137" i="5"/>
  <c r="Q137" i="5"/>
  <c r="R137" i="5"/>
  <c r="S137" i="5"/>
  <c r="T137" i="5"/>
  <c r="U137" i="5"/>
  <c r="V137" i="5"/>
  <c r="W137" i="5"/>
  <c r="X137" i="5"/>
  <c r="Y137" i="5"/>
  <c r="Z137" i="5"/>
  <c r="AA137" i="5"/>
  <c r="AB137" i="5"/>
  <c r="AC137" i="5"/>
  <c r="AD137" i="5"/>
  <c r="AE137" i="5"/>
  <c r="AF137" i="5"/>
  <c r="AG137" i="5"/>
  <c r="AH137" i="5"/>
  <c r="AI137" i="5"/>
  <c r="AJ137" i="5"/>
  <c r="AK137" i="5"/>
  <c r="AL137" i="5"/>
  <c r="AM137" i="5"/>
  <c r="AN137" i="5"/>
  <c r="AO137" i="5"/>
  <c r="AP137" i="5"/>
  <c r="AQ137" i="5"/>
  <c r="AR137" i="5"/>
  <c r="AS137" i="5"/>
  <c r="AT137" i="5"/>
  <c r="AU137" i="5"/>
  <c r="AV137" i="5"/>
  <c r="AW137" i="5"/>
  <c r="AX137" i="5"/>
  <c r="AY137" i="5"/>
  <c r="AZ137" i="5"/>
  <c r="BA137" i="5"/>
  <c r="BB137" i="5"/>
  <c r="BC137" i="5"/>
  <c r="BD137" i="5"/>
  <c r="BE137" i="5"/>
  <c r="BF137" i="5"/>
  <c r="BG137" i="5"/>
  <c r="BH137" i="5"/>
  <c r="BI137" i="5"/>
  <c r="BJ137" i="5"/>
  <c r="BK137" i="5"/>
  <c r="BL137" i="5"/>
  <c r="BM137" i="5"/>
  <c r="BN137" i="5"/>
  <c r="BO137" i="5"/>
  <c r="BP137" i="5"/>
  <c r="BQ137" i="5"/>
  <c r="BR137" i="5"/>
  <c r="BS137" i="5"/>
  <c r="BT137" i="5"/>
  <c r="BU137" i="5"/>
  <c r="BV137" i="5"/>
  <c r="BW137" i="5"/>
  <c r="BX137" i="5"/>
  <c r="BY137" i="5"/>
  <c r="BZ137" i="5"/>
  <c r="CA137" i="5"/>
  <c r="CB137" i="5"/>
  <c r="D138" i="5"/>
  <c r="E138" i="5"/>
  <c r="F138" i="5"/>
  <c r="G138" i="5"/>
  <c r="H138" i="5"/>
  <c r="I138" i="5"/>
  <c r="J138" i="5"/>
  <c r="K138" i="5"/>
  <c r="L138" i="5"/>
  <c r="M138" i="5"/>
  <c r="N138" i="5"/>
  <c r="O138" i="5"/>
  <c r="P138" i="5"/>
  <c r="Q138" i="5"/>
  <c r="R138" i="5"/>
  <c r="S138" i="5"/>
  <c r="T138" i="5"/>
  <c r="U138" i="5"/>
  <c r="V138" i="5"/>
  <c r="W138" i="5"/>
  <c r="X138" i="5"/>
  <c r="Y138" i="5"/>
  <c r="Z138" i="5"/>
  <c r="AA138" i="5"/>
  <c r="AB138" i="5"/>
  <c r="AC138" i="5"/>
  <c r="AD138" i="5"/>
  <c r="AE138" i="5"/>
  <c r="AF138" i="5"/>
  <c r="AG138" i="5"/>
  <c r="AH138" i="5"/>
  <c r="AI138" i="5"/>
  <c r="AJ138" i="5"/>
  <c r="AK138" i="5"/>
  <c r="AL138" i="5"/>
  <c r="AM138" i="5"/>
  <c r="AN138" i="5"/>
  <c r="AO138" i="5"/>
  <c r="AP138" i="5"/>
  <c r="AQ138" i="5"/>
  <c r="AR138" i="5"/>
  <c r="AS138" i="5"/>
  <c r="AT138" i="5"/>
  <c r="AU138" i="5"/>
  <c r="AV138" i="5"/>
  <c r="AW138" i="5"/>
  <c r="AX138" i="5"/>
  <c r="AY138" i="5"/>
  <c r="AZ138" i="5"/>
  <c r="BA138" i="5"/>
  <c r="BB138" i="5"/>
  <c r="BC138" i="5"/>
  <c r="BD138" i="5"/>
  <c r="BE138" i="5"/>
  <c r="BF138" i="5"/>
  <c r="BG138" i="5"/>
  <c r="BH138" i="5"/>
  <c r="BI138" i="5"/>
  <c r="BJ138" i="5"/>
  <c r="BK138" i="5"/>
  <c r="BL138" i="5"/>
  <c r="BM138" i="5"/>
  <c r="BN138" i="5"/>
  <c r="BO138" i="5"/>
  <c r="BP138" i="5"/>
  <c r="BQ138" i="5"/>
  <c r="BR138" i="5"/>
  <c r="BS138" i="5"/>
  <c r="BT138" i="5"/>
  <c r="BU138" i="5"/>
  <c r="BV138" i="5"/>
  <c r="BW138" i="5"/>
  <c r="BX138" i="5"/>
  <c r="BY138" i="5"/>
  <c r="BZ138" i="5"/>
  <c r="CA138" i="5"/>
  <c r="CB138" i="5"/>
  <c r="D139" i="5"/>
  <c r="E139" i="5"/>
  <c r="F139" i="5"/>
  <c r="G139" i="5"/>
  <c r="H139" i="5"/>
  <c r="I139" i="5"/>
  <c r="J139" i="5"/>
  <c r="K139" i="5"/>
  <c r="L139" i="5"/>
  <c r="M139" i="5"/>
  <c r="N139" i="5"/>
  <c r="O139" i="5"/>
  <c r="P139" i="5"/>
  <c r="Q139" i="5"/>
  <c r="R139" i="5"/>
  <c r="S139" i="5"/>
  <c r="T139" i="5"/>
  <c r="U139" i="5"/>
  <c r="V139" i="5"/>
  <c r="W139" i="5"/>
  <c r="X139" i="5"/>
  <c r="Y139" i="5"/>
  <c r="Z139" i="5"/>
  <c r="AA139" i="5"/>
  <c r="AB139" i="5"/>
  <c r="AC139" i="5"/>
  <c r="AD139" i="5"/>
  <c r="AE139" i="5"/>
  <c r="AF139" i="5"/>
  <c r="AG139" i="5"/>
  <c r="AH139" i="5"/>
  <c r="AI139" i="5"/>
  <c r="AJ139" i="5"/>
  <c r="AK139" i="5"/>
  <c r="AL139" i="5"/>
  <c r="AM139" i="5"/>
  <c r="AN139" i="5"/>
  <c r="AO139" i="5"/>
  <c r="AP139" i="5"/>
  <c r="AQ139" i="5"/>
  <c r="AR139" i="5"/>
  <c r="AS139" i="5"/>
  <c r="AT139" i="5"/>
  <c r="AU139" i="5"/>
  <c r="AV139" i="5"/>
  <c r="AW139" i="5"/>
  <c r="AX139" i="5"/>
  <c r="AY139" i="5"/>
  <c r="AZ139" i="5"/>
  <c r="BA139" i="5"/>
  <c r="BB139" i="5"/>
  <c r="BC139" i="5"/>
  <c r="BD139" i="5"/>
  <c r="BE139" i="5"/>
  <c r="BF139" i="5"/>
  <c r="BG139" i="5"/>
  <c r="BH139" i="5"/>
  <c r="BI139" i="5"/>
  <c r="BJ139" i="5"/>
  <c r="BK139" i="5"/>
  <c r="BL139" i="5"/>
  <c r="BM139" i="5"/>
  <c r="BN139" i="5"/>
  <c r="BO139" i="5"/>
  <c r="BP139" i="5"/>
  <c r="BQ139" i="5"/>
  <c r="BR139" i="5"/>
  <c r="BS139" i="5"/>
  <c r="BT139" i="5"/>
  <c r="BU139" i="5"/>
  <c r="BV139" i="5"/>
  <c r="BW139" i="5"/>
  <c r="BX139" i="5"/>
  <c r="BY139" i="5"/>
  <c r="BZ139" i="5"/>
  <c r="CA139" i="5"/>
  <c r="CB139" i="5"/>
  <c r="C131" i="5"/>
  <c r="C132" i="5"/>
  <c r="C133" i="5"/>
  <c r="C134" i="5"/>
  <c r="C135" i="5"/>
  <c r="C136" i="5"/>
  <c r="C137" i="5"/>
  <c r="C138" i="5"/>
  <c r="C139" i="5"/>
  <c r="C130" i="5"/>
  <c r="D126" i="5"/>
  <c r="E126" i="5"/>
  <c r="F126" i="5"/>
  <c r="G126" i="5"/>
  <c r="H126" i="5"/>
  <c r="I126" i="5"/>
  <c r="J126" i="5"/>
  <c r="K126" i="5"/>
  <c r="L126" i="5"/>
  <c r="M126" i="5"/>
  <c r="N126" i="5"/>
  <c r="O126" i="5"/>
  <c r="P126" i="5"/>
  <c r="Q126" i="5"/>
  <c r="R126" i="5"/>
  <c r="S126" i="5"/>
  <c r="T126" i="5"/>
  <c r="U126" i="5"/>
  <c r="V126" i="5"/>
  <c r="W126" i="5"/>
  <c r="X126" i="5"/>
  <c r="Y126" i="5"/>
  <c r="Z126" i="5"/>
  <c r="AA126" i="5"/>
  <c r="AB126" i="5"/>
  <c r="AC126" i="5"/>
  <c r="AD126" i="5"/>
  <c r="AE126" i="5"/>
  <c r="AF126" i="5"/>
  <c r="AG126" i="5"/>
  <c r="AH126" i="5"/>
  <c r="AI126" i="5"/>
  <c r="AJ126" i="5"/>
  <c r="AK126" i="5"/>
  <c r="AL126" i="5"/>
  <c r="AM126" i="5"/>
  <c r="AN126" i="5"/>
  <c r="AO126" i="5"/>
  <c r="AP126" i="5"/>
  <c r="AQ126" i="5"/>
  <c r="AR126" i="5"/>
  <c r="AS126" i="5"/>
  <c r="AT126" i="5"/>
  <c r="AU126" i="5"/>
  <c r="AV126" i="5"/>
  <c r="AW126" i="5"/>
  <c r="AX126" i="5"/>
  <c r="AY126" i="5"/>
  <c r="AZ126" i="5"/>
  <c r="BA126" i="5"/>
  <c r="BB126" i="5"/>
  <c r="BC126" i="5"/>
  <c r="BD126" i="5"/>
  <c r="BE126" i="5"/>
  <c r="BF126" i="5"/>
  <c r="BG126" i="5"/>
  <c r="BH126" i="5"/>
  <c r="BI126" i="5"/>
  <c r="BJ126" i="5"/>
  <c r="BK126" i="5"/>
  <c r="BL126" i="5"/>
  <c r="BM126" i="5"/>
  <c r="BN126" i="5"/>
  <c r="BO126" i="5"/>
  <c r="BP126" i="5"/>
  <c r="BQ126" i="5"/>
  <c r="BR126" i="5"/>
  <c r="BS126" i="5"/>
  <c r="BT126" i="5"/>
  <c r="BU126" i="5"/>
  <c r="BV126" i="5"/>
  <c r="BW126" i="5"/>
  <c r="BX126" i="5"/>
  <c r="BY126" i="5"/>
  <c r="BZ126" i="5"/>
  <c r="CA126" i="5"/>
  <c r="CB126" i="5"/>
  <c r="D127" i="5"/>
  <c r="E127" i="5"/>
  <c r="F127" i="5"/>
  <c r="G127" i="5"/>
  <c r="H127" i="5"/>
  <c r="I127" i="5"/>
  <c r="J127" i="5"/>
  <c r="K127" i="5"/>
  <c r="L127" i="5"/>
  <c r="M127" i="5"/>
  <c r="N127" i="5"/>
  <c r="O127" i="5"/>
  <c r="P127" i="5"/>
  <c r="Q127" i="5"/>
  <c r="R127" i="5"/>
  <c r="S127" i="5"/>
  <c r="T127" i="5"/>
  <c r="U127" i="5"/>
  <c r="V127" i="5"/>
  <c r="W127" i="5"/>
  <c r="X127" i="5"/>
  <c r="Y127" i="5"/>
  <c r="Z127" i="5"/>
  <c r="AA127" i="5"/>
  <c r="AB127" i="5"/>
  <c r="AC127" i="5"/>
  <c r="AD127" i="5"/>
  <c r="AE127" i="5"/>
  <c r="AF127" i="5"/>
  <c r="AG127" i="5"/>
  <c r="AH127" i="5"/>
  <c r="AI127" i="5"/>
  <c r="AJ127" i="5"/>
  <c r="AK127" i="5"/>
  <c r="AL127" i="5"/>
  <c r="AM127" i="5"/>
  <c r="AN127" i="5"/>
  <c r="AO127" i="5"/>
  <c r="AP127" i="5"/>
  <c r="AQ127" i="5"/>
  <c r="AR127" i="5"/>
  <c r="AS127" i="5"/>
  <c r="AT127" i="5"/>
  <c r="AU127" i="5"/>
  <c r="AV127" i="5"/>
  <c r="AW127" i="5"/>
  <c r="AX127" i="5"/>
  <c r="AY127" i="5"/>
  <c r="AZ127" i="5"/>
  <c r="BA127" i="5"/>
  <c r="BB127" i="5"/>
  <c r="BC127" i="5"/>
  <c r="BD127" i="5"/>
  <c r="BE127" i="5"/>
  <c r="BF127" i="5"/>
  <c r="BG127" i="5"/>
  <c r="BH127" i="5"/>
  <c r="BI127" i="5"/>
  <c r="BJ127" i="5"/>
  <c r="BK127" i="5"/>
  <c r="BL127" i="5"/>
  <c r="BM127" i="5"/>
  <c r="BN127" i="5"/>
  <c r="BO127" i="5"/>
  <c r="BP127" i="5"/>
  <c r="BQ127" i="5"/>
  <c r="BR127" i="5"/>
  <c r="BS127" i="5"/>
  <c r="BT127" i="5"/>
  <c r="BU127" i="5"/>
  <c r="BV127" i="5"/>
  <c r="BW127" i="5"/>
  <c r="BX127" i="5"/>
  <c r="BY127" i="5"/>
  <c r="BZ127" i="5"/>
  <c r="CA127" i="5"/>
  <c r="CB127" i="5"/>
  <c r="D128" i="5"/>
  <c r="E128" i="5"/>
  <c r="F128" i="5"/>
  <c r="G128" i="5"/>
  <c r="H128" i="5"/>
  <c r="I128" i="5"/>
  <c r="J128" i="5"/>
  <c r="K128" i="5"/>
  <c r="L128" i="5"/>
  <c r="M128" i="5"/>
  <c r="N128" i="5"/>
  <c r="O128" i="5"/>
  <c r="P128" i="5"/>
  <c r="Q128" i="5"/>
  <c r="R128" i="5"/>
  <c r="S128" i="5"/>
  <c r="T128" i="5"/>
  <c r="U128" i="5"/>
  <c r="V128" i="5"/>
  <c r="W128" i="5"/>
  <c r="X128" i="5"/>
  <c r="Y128" i="5"/>
  <c r="Z128" i="5"/>
  <c r="AA128" i="5"/>
  <c r="AB128" i="5"/>
  <c r="AC128" i="5"/>
  <c r="AD128" i="5"/>
  <c r="AE128" i="5"/>
  <c r="AF128" i="5"/>
  <c r="AG128" i="5"/>
  <c r="AH128" i="5"/>
  <c r="AI128" i="5"/>
  <c r="AJ128" i="5"/>
  <c r="AK128" i="5"/>
  <c r="AL128" i="5"/>
  <c r="AM128" i="5"/>
  <c r="AN128" i="5"/>
  <c r="AO128" i="5"/>
  <c r="AP128" i="5"/>
  <c r="AQ128" i="5"/>
  <c r="AR128" i="5"/>
  <c r="AS128" i="5"/>
  <c r="AT128" i="5"/>
  <c r="AU128" i="5"/>
  <c r="AV128" i="5"/>
  <c r="AW128" i="5"/>
  <c r="AX128" i="5"/>
  <c r="AY128" i="5"/>
  <c r="AZ128" i="5"/>
  <c r="BA128" i="5"/>
  <c r="BB128" i="5"/>
  <c r="BC128" i="5"/>
  <c r="BD128" i="5"/>
  <c r="BE128" i="5"/>
  <c r="BF128" i="5"/>
  <c r="BG128" i="5"/>
  <c r="BH128" i="5"/>
  <c r="BI128" i="5"/>
  <c r="BJ128" i="5"/>
  <c r="BK128" i="5"/>
  <c r="BL128" i="5"/>
  <c r="BM128" i="5"/>
  <c r="BN128" i="5"/>
  <c r="BO128" i="5"/>
  <c r="BP128" i="5"/>
  <c r="BQ128" i="5"/>
  <c r="BR128" i="5"/>
  <c r="BS128" i="5"/>
  <c r="BT128" i="5"/>
  <c r="BU128" i="5"/>
  <c r="BV128" i="5"/>
  <c r="BW128" i="5"/>
  <c r="BX128" i="5"/>
  <c r="BY128" i="5"/>
  <c r="BZ128" i="5"/>
  <c r="CA128" i="5"/>
  <c r="CB128" i="5"/>
  <c r="D129" i="5"/>
  <c r="E129" i="5"/>
  <c r="F129" i="5"/>
  <c r="G129" i="5"/>
  <c r="H129" i="5"/>
  <c r="I129" i="5"/>
  <c r="J129" i="5"/>
  <c r="K129" i="5"/>
  <c r="L129" i="5"/>
  <c r="M129" i="5"/>
  <c r="N129" i="5"/>
  <c r="O129" i="5"/>
  <c r="P129" i="5"/>
  <c r="Q129" i="5"/>
  <c r="R129" i="5"/>
  <c r="S129" i="5"/>
  <c r="T129" i="5"/>
  <c r="U129" i="5"/>
  <c r="V129" i="5"/>
  <c r="W129" i="5"/>
  <c r="X129" i="5"/>
  <c r="Y129" i="5"/>
  <c r="Z129" i="5"/>
  <c r="AA129" i="5"/>
  <c r="AB129" i="5"/>
  <c r="AC129" i="5"/>
  <c r="AD129" i="5"/>
  <c r="AE129" i="5"/>
  <c r="AF129" i="5"/>
  <c r="AG129" i="5"/>
  <c r="AH129" i="5"/>
  <c r="AI129" i="5"/>
  <c r="AJ129" i="5"/>
  <c r="AK129" i="5"/>
  <c r="AL129" i="5"/>
  <c r="AM129" i="5"/>
  <c r="AN129" i="5"/>
  <c r="AO129" i="5"/>
  <c r="AP129" i="5"/>
  <c r="AQ129" i="5"/>
  <c r="AR129" i="5"/>
  <c r="AS129" i="5"/>
  <c r="AT129" i="5"/>
  <c r="AU129" i="5"/>
  <c r="AV129" i="5"/>
  <c r="AW129" i="5"/>
  <c r="AX129" i="5"/>
  <c r="AY129" i="5"/>
  <c r="AZ129" i="5"/>
  <c r="BA129" i="5"/>
  <c r="BB129" i="5"/>
  <c r="BC129" i="5"/>
  <c r="BD129" i="5"/>
  <c r="BE129" i="5"/>
  <c r="BF129" i="5"/>
  <c r="BG129" i="5"/>
  <c r="BH129" i="5"/>
  <c r="BI129" i="5"/>
  <c r="BJ129" i="5"/>
  <c r="BK129" i="5"/>
  <c r="BL129" i="5"/>
  <c r="BM129" i="5"/>
  <c r="BN129" i="5"/>
  <c r="BO129" i="5"/>
  <c r="BP129" i="5"/>
  <c r="BQ129" i="5"/>
  <c r="BR129" i="5"/>
  <c r="BS129" i="5"/>
  <c r="BT129" i="5"/>
  <c r="BU129" i="5"/>
  <c r="BV129" i="5"/>
  <c r="BW129" i="5"/>
  <c r="BX129" i="5"/>
  <c r="BY129" i="5"/>
  <c r="BZ129" i="5"/>
  <c r="CA129" i="5"/>
  <c r="CB129" i="5"/>
  <c r="C127" i="5"/>
  <c r="C128" i="5"/>
  <c r="C129" i="5"/>
  <c r="D117" i="5"/>
  <c r="E117" i="5"/>
  <c r="F117" i="5"/>
  <c r="G117" i="5"/>
  <c r="H117" i="5"/>
  <c r="I117" i="5"/>
  <c r="J117" i="5"/>
  <c r="K117" i="5"/>
  <c r="L117" i="5"/>
  <c r="M117" i="5"/>
  <c r="N117" i="5"/>
  <c r="O117" i="5"/>
  <c r="P117" i="5"/>
  <c r="Q117" i="5"/>
  <c r="R117" i="5"/>
  <c r="S117" i="5"/>
  <c r="T117" i="5"/>
  <c r="U117" i="5"/>
  <c r="V117" i="5"/>
  <c r="W117" i="5"/>
  <c r="X117" i="5"/>
  <c r="Y117" i="5"/>
  <c r="Z117" i="5"/>
  <c r="AA117" i="5"/>
  <c r="AB117" i="5"/>
  <c r="AC117" i="5"/>
  <c r="AD117" i="5"/>
  <c r="AE117" i="5"/>
  <c r="AF117" i="5"/>
  <c r="AG117" i="5"/>
  <c r="AH117" i="5"/>
  <c r="AI117" i="5"/>
  <c r="AJ117" i="5"/>
  <c r="AK117" i="5"/>
  <c r="AL117" i="5"/>
  <c r="AM117" i="5"/>
  <c r="AN117" i="5"/>
  <c r="AO117" i="5"/>
  <c r="AP117" i="5"/>
  <c r="AQ117" i="5"/>
  <c r="AR117" i="5"/>
  <c r="AS117" i="5"/>
  <c r="AT117" i="5"/>
  <c r="AU117" i="5"/>
  <c r="AV117" i="5"/>
  <c r="AW117" i="5"/>
  <c r="AX117" i="5"/>
  <c r="AY117" i="5"/>
  <c r="AZ117" i="5"/>
  <c r="BA117" i="5"/>
  <c r="BB117" i="5"/>
  <c r="BC117" i="5"/>
  <c r="BD117" i="5"/>
  <c r="BE117" i="5"/>
  <c r="BF117" i="5"/>
  <c r="BG117" i="5"/>
  <c r="BH117" i="5"/>
  <c r="BI117" i="5"/>
  <c r="BJ117" i="5"/>
  <c r="BK117" i="5"/>
  <c r="BL117" i="5"/>
  <c r="BM117" i="5"/>
  <c r="BN117" i="5"/>
  <c r="BO117" i="5"/>
  <c r="BP117" i="5"/>
  <c r="BQ117" i="5"/>
  <c r="BR117" i="5"/>
  <c r="BS117" i="5"/>
  <c r="BT117" i="5"/>
  <c r="BU117" i="5"/>
  <c r="BV117" i="5"/>
  <c r="BW117" i="5"/>
  <c r="BX117" i="5"/>
  <c r="BY117" i="5"/>
  <c r="BZ117" i="5"/>
  <c r="CA117" i="5"/>
  <c r="CB117" i="5"/>
  <c r="D118" i="5"/>
  <c r="E118" i="5"/>
  <c r="F118" i="5"/>
  <c r="G118" i="5"/>
  <c r="H118" i="5"/>
  <c r="I118" i="5"/>
  <c r="J118" i="5"/>
  <c r="K118" i="5"/>
  <c r="L118" i="5"/>
  <c r="M118" i="5"/>
  <c r="N118" i="5"/>
  <c r="O118" i="5"/>
  <c r="P118" i="5"/>
  <c r="Q118" i="5"/>
  <c r="R118" i="5"/>
  <c r="S118" i="5"/>
  <c r="T118" i="5"/>
  <c r="U118" i="5"/>
  <c r="V118" i="5"/>
  <c r="W118" i="5"/>
  <c r="X118" i="5"/>
  <c r="Y118" i="5"/>
  <c r="Z118" i="5"/>
  <c r="AA118" i="5"/>
  <c r="AB118" i="5"/>
  <c r="AC118" i="5"/>
  <c r="AD118" i="5"/>
  <c r="AE118" i="5"/>
  <c r="AF118" i="5"/>
  <c r="AG118" i="5"/>
  <c r="AH118" i="5"/>
  <c r="AI118" i="5"/>
  <c r="AJ118" i="5"/>
  <c r="AK118" i="5"/>
  <c r="AL118" i="5"/>
  <c r="AM118" i="5"/>
  <c r="AN118" i="5"/>
  <c r="AO118" i="5"/>
  <c r="AP118" i="5"/>
  <c r="AQ118" i="5"/>
  <c r="AR118" i="5"/>
  <c r="AS118" i="5"/>
  <c r="AT118" i="5"/>
  <c r="AU118" i="5"/>
  <c r="AV118" i="5"/>
  <c r="AW118" i="5"/>
  <c r="AX118" i="5"/>
  <c r="AY118" i="5"/>
  <c r="AZ118" i="5"/>
  <c r="BA118" i="5"/>
  <c r="BB118" i="5"/>
  <c r="BC118" i="5"/>
  <c r="BD118" i="5"/>
  <c r="BE118" i="5"/>
  <c r="BF118" i="5"/>
  <c r="BG118" i="5"/>
  <c r="BH118" i="5"/>
  <c r="BI118" i="5"/>
  <c r="BJ118" i="5"/>
  <c r="BK118" i="5"/>
  <c r="BL118" i="5"/>
  <c r="BM118" i="5"/>
  <c r="BN118" i="5"/>
  <c r="BO118" i="5"/>
  <c r="BP118" i="5"/>
  <c r="BQ118" i="5"/>
  <c r="BR118" i="5"/>
  <c r="BS118" i="5"/>
  <c r="BT118" i="5"/>
  <c r="BU118" i="5"/>
  <c r="BV118" i="5"/>
  <c r="BW118" i="5"/>
  <c r="BX118" i="5"/>
  <c r="BY118" i="5"/>
  <c r="BZ118" i="5"/>
  <c r="CA118" i="5"/>
  <c r="CB118" i="5"/>
  <c r="D119" i="5"/>
  <c r="E119" i="5"/>
  <c r="F119" i="5"/>
  <c r="G119" i="5"/>
  <c r="H119" i="5"/>
  <c r="I119" i="5"/>
  <c r="J119" i="5"/>
  <c r="K119" i="5"/>
  <c r="L119" i="5"/>
  <c r="M119" i="5"/>
  <c r="N119" i="5"/>
  <c r="O119" i="5"/>
  <c r="P119" i="5"/>
  <c r="Q119" i="5"/>
  <c r="R119" i="5"/>
  <c r="S119" i="5"/>
  <c r="T119" i="5"/>
  <c r="U119" i="5"/>
  <c r="V119" i="5"/>
  <c r="W119" i="5"/>
  <c r="X119" i="5"/>
  <c r="Y119" i="5"/>
  <c r="Z119" i="5"/>
  <c r="AA119" i="5"/>
  <c r="AB119" i="5"/>
  <c r="AC119" i="5"/>
  <c r="AD119" i="5"/>
  <c r="AE119" i="5"/>
  <c r="AF119" i="5"/>
  <c r="AG119" i="5"/>
  <c r="AH119" i="5"/>
  <c r="AI119" i="5"/>
  <c r="AJ119" i="5"/>
  <c r="AK119" i="5"/>
  <c r="AL119" i="5"/>
  <c r="AM119" i="5"/>
  <c r="AN119" i="5"/>
  <c r="AO119" i="5"/>
  <c r="AP119" i="5"/>
  <c r="AQ119" i="5"/>
  <c r="AR119" i="5"/>
  <c r="AS119" i="5"/>
  <c r="AT119" i="5"/>
  <c r="AU119" i="5"/>
  <c r="AV119" i="5"/>
  <c r="AW119" i="5"/>
  <c r="AX119" i="5"/>
  <c r="AY119" i="5"/>
  <c r="AZ119" i="5"/>
  <c r="BA119" i="5"/>
  <c r="BB119" i="5"/>
  <c r="BC119" i="5"/>
  <c r="BD119" i="5"/>
  <c r="BE119" i="5"/>
  <c r="BF119" i="5"/>
  <c r="BG119" i="5"/>
  <c r="BH119" i="5"/>
  <c r="BI119" i="5"/>
  <c r="BJ119" i="5"/>
  <c r="BK119" i="5"/>
  <c r="BL119" i="5"/>
  <c r="BM119" i="5"/>
  <c r="BN119" i="5"/>
  <c r="BO119" i="5"/>
  <c r="BP119" i="5"/>
  <c r="BQ119" i="5"/>
  <c r="BR119" i="5"/>
  <c r="BS119" i="5"/>
  <c r="BT119" i="5"/>
  <c r="BU119" i="5"/>
  <c r="BV119" i="5"/>
  <c r="BW119" i="5"/>
  <c r="BX119" i="5"/>
  <c r="BY119" i="5"/>
  <c r="BZ119" i="5"/>
  <c r="CA119" i="5"/>
  <c r="CB119" i="5"/>
  <c r="D120" i="5"/>
  <c r="E120" i="5"/>
  <c r="F120" i="5"/>
  <c r="G120" i="5"/>
  <c r="H120" i="5"/>
  <c r="I120" i="5"/>
  <c r="J120" i="5"/>
  <c r="K120" i="5"/>
  <c r="L120" i="5"/>
  <c r="M120" i="5"/>
  <c r="N120" i="5"/>
  <c r="O120" i="5"/>
  <c r="P120" i="5"/>
  <c r="Q120" i="5"/>
  <c r="R120" i="5"/>
  <c r="S120" i="5"/>
  <c r="T120" i="5"/>
  <c r="U120" i="5"/>
  <c r="V120" i="5"/>
  <c r="W120" i="5"/>
  <c r="X120" i="5"/>
  <c r="Y120" i="5"/>
  <c r="Z120" i="5"/>
  <c r="AA120" i="5"/>
  <c r="AB120" i="5"/>
  <c r="AC120" i="5"/>
  <c r="AD120" i="5"/>
  <c r="AE120" i="5"/>
  <c r="AF120" i="5"/>
  <c r="AG120" i="5"/>
  <c r="AH120" i="5"/>
  <c r="AI120" i="5"/>
  <c r="AJ120" i="5"/>
  <c r="AK120" i="5"/>
  <c r="AL120" i="5"/>
  <c r="AM120" i="5"/>
  <c r="AN120" i="5"/>
  <c r="AO120" i="5"/>
  <c r="AP120" i="5"/>
  <c r="AQ120" i="5"/>
  <c r="AR120" i="5"/>
  <c r="AS120" i="5"/>
  <c r="AT120" i="5"/>
  <c r="AU120" i="5"/>
  <c r="AV120" i="5"/>
  <c r="AW120" i="5"/>
  <c r="AX120" i="5"/>
  <c r="AY120" i="5"/>
  <c r="AZ120" i="5"/>
  <c r="BA120" i="5"/>
  <c r="BB120" i="5"/>
  <c r="BC120" i="5"/>
  <c r="BD120" i="5"/>
  <c r="BE120" i="5"/>
  <c r="BF120" i="5"/>
  <c r="BG120" i="5"/>
  <c r="BH120" i="5"/>
  <c r="BI120" i="5"/>
  <c r="BJ120" i="5"/>
  <c r="BK120" i="5"/>
  <c r="BL120" i="5"/>
  <c r="BM120" i="5"/>
  <c r="BN120" i="5"/>
  <c r="BO120" i="5"/>
  <c r="BP120" i="5"/>
  <c r="BQ120" i="5"/>
  <c r="BR120" i="5"/>
  <c r="BS120" i="5"/>
  <c r="BT120" i="5"/>
  <c r="BU120" i="5"/>
  <c r="BV120" i="5"/>
  <c r="BW120" i="5"/>
  <c r="BX120" i="5"/>
  <c r="BY120" i="5"/>
  <c r="BZ120" i="5"/>
  <c r="CA120" i="5"/>
  <c r="CB120" i="5"/>
  <c r="C118" i="5"/>
  <c r="C119" i="5"/>
  <c r="C120" i="5"/>
  <c r="E89" i="5"/>
  <c r="G89" i="5"/>
  <c r="I89" i="5"/>
  <c r="K89" i="5"/>
  <c r="M89" i="5"/>
  <c r="O89" i="5"/>
  <c r="E90" i="5"/>
  <c r="G90" i="5"/>
  <c r="I90" i="5"/>
  <c r="K90" i="5"/>
  <c r="M90" i="5"/>
  <c r="O90" i="5"/>
  <c r="E91" i="5"/>
  <c r="G91" i="5"/>
  <c r="I91" i="5"/>
  <c r="K91" i="5"/>
  <c r="M91" i="5"/>
  <c r="O91" i="5"/>
  <c r="E92" i="5"/>
  <c r="G92" i="5"/>
  <c r="I92" i="5"/>
  <c r="K92" i="5"/>
  <c r="M92" i="5"/>
  <c r="O92" i="5"/>
  <c r="E93" i="5"/>
  <c r="G93" i="5"/>
  <c r="I93" i="5"/>
  <c r="K93" i="5"/>
  <c r="M93" i="5"/>
  <c r="O93" i="5"/>
  <c r="E94" i="5"/>
  <c r="G94" i="5"/>
  <c r="I94" i="5"/>
  <c r="K94" i="5"/>
  <c r="M94" i="5"/>
  <c r="O94" i="5"/>
  <c r="E95" i="5"/>
  <c r="G95" i="5"/>
  <c r="I95" i="5"/>
  <c r="K95" i="5"/>
  <c r="M95" i="5"/>
  <c r="O95" i="5"/>
  <c r="E96" i="5"/>
  <c r="G96" i="5"/>
  <c r="I96" i="5"/>
  <c r="K96" i="5"/>
  <c r="M96" i="5"/>
  <c r="O96" i="5"/>
  <c r="E97" i="5"/>
  <c r="G97" i="5"/>
  <c r="I97" i="5"/>
  <c r="K97" i="5"/>
  <c r="M97" i="5"/>
  <c r="O97" i="5"/>
  <c r="G88" i="5"/>
  <c r="I88" i="5"/>
  <c r="K88" i="5"/>
  <c r="M88" i="5"/>
  <c r="O88" i="5"/>
  <c r="E88" i="5"/>
  <c r="D602" i="3"/>
  <c r="D467" i="3"/>
  <c r="D465" i="3"/>
  <c r="D463" i="3"/>
  <c r="D461" i="3"/>
  <c r="D459" i="3"/>
  <c r="D457" i="3"/>
  <c r="D364" i="3"/>
  <c r="D362" i="3"/>
  <c r="D360" i="3"/>
  <c r="D358" i="3"/>
  <c r="D356" i="3"/>
  <c r="D354" i="3"/>
  <c r="D331" i="3"/>
  <c r="J42" i="1" l="1"/>
  <c r="G860" i="3" l="1"/>
  <c r="I860" i="3" s="1"/>
  <c r="G859" i="3"/>
  <c r="I859" i="3" s="1"/>
  <c r="G858" i="3"/>
  <c r="I858" i="3" s="1"/>
  <c r="G857" i="3"/>
  <c r="I857" i="3" s="1"/>
  <c r="G856" i="3"/>
  <c r="I856" i="3" s="1"/>
  <c r="G855" i="3"/>
  <c r="I855" i="3" s="1"/>
  <c r="G854" i="3"/>
  <c r="I854" i="3" s="1"/>
  <c r="G853" i="3"/>
  <c r="I853" i="3" s="1"/>
  <c r="G851" i="3"/>
  <c r="I851" i="3" s="1"/>
  <c r="G850" i="3"/>
  <c r="I850" i="3" s="1"/>
  <c r="J850" i="3" l="1"/>
  <c r="J855" i="3"/>
  <c r="J859" i="3"/>
  <c r="J853" i="3"/>
  <c r="J857" i="3"/>
  <c r="J854" i="3"/>
  <c r="J858" i="3"/>
  <c r="J851" i="3"/>
  <c r="J856" i="3"/>
  <c r="J860" i="3"/>
  <c r="G895" i="3" l="1"/>
  <c r="G894" i="3"/>
  <c r="G893" i="3"/>
  <c r="G892" i="3"/>
  <c r="G891" i="3"/>
  <c r="G890" i="3"/>
  <c r="G889" i="3"/>
  <c r="G888" i="3"/>
  <c r="G777" i="3"/>
  <c r="G774" i="3"/>
  <c r="G723" i="3"/>
  <c r="G722" i="3"/>
  <c r="G660" i="3"/>
  <c r="G659" i="3"/>
  <c r="I723" i="3" l="1"/>
  <c r="J723" i="3" s="1"/>
  <c r="I777" i="3"/>
  <c r="J777" i="3" s="1"/>
  <c r="I722" i="3"/>
  <c r="J722" i="3" s="1"/>
  <c r="I659" i="3"/>
  <c r="J659" i="3" s="1"/>
  <c r="I660" i="3"/>
  <c r="J660" i="3" s="1"/>
  <c r="F102" i="5"/>
  <c r="G102" i="5"/>
  <c r="H102" i="5"/>
  <c r="U102" i="5"/>
  <c r="V102" i="5"/>
  <c r="W102" i="5"/>
  <c r="X102" i="5"/>
  <c r="Y102" i="5"/>
  <c r="Z102" i="5"/>
  <c r="AA102" i="5"/>
  <c r="AB102" i="5"/>
  <c r="AC102" i="5"/>
  <c r="AD102" i="5"/>
  <c r="AE102" i="5"/>
  <c r="AF102" i="5"/>
  <c r="AG102" i="5"/>
  <c r="AH102" i="5"/>
  <c r="AI102" i="5"/>
  <c r="AJ102" i="5"/>
  <c r="AK102" i="5"/>
  <c r="AL102" i="5"/>
  <c r="AM102" i="5"/>
  <c r="AN102" i="5"/>
  <c r="AO102" i="5"/>
  <c r="AP102" i="5"/>
  <c r="AQ102" i="5"/>
  <c r="AR102" i="5"/>
  <c r="AS102" i="5"/>
  <c r="AT102" i="5"/>
  <c r="AU102" i="5"/>
  <c r="AV102" i="5"/>
  <c r="AW102" i="5"/>
  <c r="AX102" i="5"/>
  <c r="AY102" i="5"/>
  <c r="AZ102" i="5"/>
  <c r="BA102" i="5"/>
  <c r="BB102" i="5"/>
  <c r="BC102" i="5"/>
  <c r="BD102" i="5"/>
  <c r="BE102" i="5"/>
  <c r="BF102" i="5"/>
  <c r="BG102" i="5"/>
  <c r="BH102" i="5"/>
  <c r="BI102" i="5"/>
  <c r="BJ102" i="5"/>
  <c r="BK102" i="5"/>
  <c r="BL102" i="5"/>
  <c r="BM102" i="5"/>
  <c r="BN102" i="5"/>
  <c r="BO102" i="5"/>
  <c r="BP102" i="5"/>
  <c r="BQ102" i="5"/>
  <c r="BR102" i="5"/>
  <c r="BS102" i="5"/>
  <c r="BT102" i="5"/>
  <c r="BU102" i="5"/>
  <c r="BV102" i="5"/>
  <c r="BW102" i="5"/>
  <c r="BX102" i="5"/>
  <c r="BY102" i="5"/>
  <c r="BZ102" i="5"/>
  <c r="CA102" i="5"/>
  <c r="CB102" i="5"/>
  <c r="E103" i="5"/>
  <c r="F103" i="5"/>
  <c r="G103" i="5"/>
  <c r="H103" i="5"/>
  <c r="L103" i="5"/>
  <c r="M103" i="5"/>
  <c r="N103" i="5"/>
  <c r="U103" i="5"/>
  <c r="V103" i="5"/>
  <c r="W103" i="5"/>
  <c r="X103" i="5"/>
  <c r="Y103" i="5"/>
  <c r="Z103" i="5"/>
  <c r="AA103" i="5"/>
  <c r="AB103" i="5"/>
  <c r="AC103" i="5"/>
  <c r="AD103" i="5"/>
  <c r="AE103" i="5"/>
  <c r="AF103" i="5"/>
  <c r="AG103" i="5"/>
  <c r="AH103" i="5"/>
  <c r="AI103" i="5"/>
  <c r="AJ103" i="5"/>
  <c r="AK103" i="5"/>
  <c r="AL103" i="5"/>
  <c r="AM103" i="5"/>
  <c r="AN103" i="5"/>
  <c r="AO103" i="5"/>
  <c r="AP103" i="5"/>
  <c r="AQ103" i="5"/>
  <c r="AR103" i="5"/>
  <c r="AS103" i="5"/>
  <c r="AT103" i="5"/>
  <c r="AU103" i="5"/>
  <c r="AV103" i="5"/>
  <c r="AW103" i="5"/>
  <c r="AX103" i="5"/>
  <c r="AY103" i="5"/>
  <c r="AZ103" i="5"/>
  <c r="BA103" i="5"/>
  <c r="BB103" i="5"/>
  <c r="BC103" i="5"/>
  <c r="BD103" i="5"/>
  <c r="BE103" i="5"/>
  <c r="BF103" i="5"/>
  <c r="BG103" i="5"/>
  <c r="BH103" i="5"/>
  <c r="BI103" i="5"/>
  <c r="BJ103" i="5"/>
  <c r="BK103" i="5"/>
  <c r="BL103" i="5"/>
  <c r="BM103" i="5"/>
  <c r="BN103" i="5"/>
  <c r="BO103" i="5"/>
  <c r="BP103" i="5"/>
  <c r="BQ103" i="5"/>
  <c r="BR103" i="5"/>
  <c r="BS103" i="5"/>
  <c r="BT103" i="5"/>
  <c r="BU103" i="5"/>
  <c r="BV103" i="5"/>
  <c r="BW103" i="5"/>
  <c r="BX103" i="5"/>
  <c r="BY103" i="5"/>
  <c r="BZ103" i="5"/>
  <c r="CA103" i="5"/>
  <c r="CB103" i="5"/>
  <c r="D104" i="5"/>
  <c r="E104" i="5"/>
  <c r="F104" i="5"/>
  <c r="G104" i="5"/>
  <c r="H104" i="5"/>
  <c r="I104" i="5"/>
  <c r="J104" i="5"/>
  <c r="K104" i="5"/>
  <c r="L104" i="5"/>
  <c r="M104" i="5"/>
  <c r="N104" i="5"/>
  <c r="O104" i="5"/>
  <c r="P104" i="5"/>
  <c r="Q104" i="5"/>
  <c r="R104" i="5"/>
  <c r="S104" i="5"/>
  <c r="T104" i="5"/>
  <c r="U104" i="5"/>
  <c r="V104" i="5"/>
  <c r="W104" i="5"/>
  <c r="X104" i="5"/>
  <c r="Y104" i="5"/>
  <c r="Z104" i="5"/>
  <c r="AA104" i="5"/>
  <c r="AB104" i="5"/>
  <c r="AC104" i="5"/>
  <c r="AD104" i="5"/>
  <c r="AE104" i="5"/>
  <c r="AF104" i="5"/>
  <c r="AG104" i="5"/>
  <c r="AH104" i="5"/>
  <c r="AI104" i="5"/>
  <c r="AJ104" i="5"/>
  <c r="AK104" i="5"/>
  <c r="AL104" i="5"/>
  <c r="AM104" i="5"/>
  <c r="AN104" i="5"/>
  <c r="AO104" i="5"/>
  <c r="AP104" i="5"/>
  <c r="AQ104" i="5"/>
  <c r="AR104" i="5"/>
  <c r="AS104" i="5"/>
  <c r="AT104" i="5"/>
  <c r="AU104" i="5"/>
  <c r="AV104" i="5"/>
  <c r="AW104" i="5"/>
  <c r="AX104" i="5"/>
  <c r="AY104" i="5"/>
  <c r="AZ104" i="5"/>
  <c r="BA104" i="5"/>
  <c r="BB104" i="5"/>
  <c r="BC104" i="5"/>
  <c r="BD104" i="5"/>
  <c r="BE104" i="5"/>
  <c r="BF104" i="5"/>
  <c r="BG104" i="5"/>
  <c r="BH104" i="5"/>
  <c r="BI104" i="5"/>
  <c r="BJ104" i="5"/>
  <c r="BK104" i="5"/>
  <c r="BL104" i="5"/>
  <c r="BM104" i="5"/>
  <c r="BN104" i="5"/>
  <c r="BO104" i="5"/>
  <c r="BP104" i="5"/>
  <c r="BQ104" i="5"/>
  <c r="BR104" i="5"/>
  <c r="BS104" i="5"/>
  <c r="BT104" i="5"/>
  <c r="BU104" i="5"/>
  <c r="BV104" i="5"/>
  <c r="BW104" i="5"/>
  <c r="BX104" i="5"/>
  <c r="BY104" i="5"/>
  <c r="BZ104" i="5"/>
  <c r="CA104" i="5"/>
  <c r="CB104" i="5"/>
  <c r="D105" i="5"/>
  <c r="E105" i="5"/>
  <c r="F105" i="5"/>
  <c r="G105" i="5"/>
  <c r="H105" i="5"/>
  <c r="I105" i="5"/>
  <c r="J105" i="5"/>
  <c r="K105" i="5"/>
  <c r="L105" i="5"/>
  <c r="M105" i="5"/>
  <c r="N105" i="5"/>
  <c r="O105" i="5"/>
  <c r="P105" i="5"/>
  <c r="Q105" i="5"/>
  <c r="R105" i="5"/>
  <c r="S105" i="5"/>
  <c r="T105" i="5"/>
  <c r="U105" i="5"/>
  <c r="V105" i="5"/>
  <c r="W105" i="5"/>
  <c r="X105" i="5"/>
  <c r="Y105" i="5"/>
  <c r="Z105" i="5"/>
  <c r="AA105" i="5"/>
  <c r="AB105" i="5"/>
  <c r="AC105" i="5"/>
  <c r="AD105" i="5"/>
  <c r="AE105" i="5"/>
  <c r="AF105" i="5"/>
  <c r="AG105" i="5"/>
  <c r="AH105" i="5"/>
  <c r="AI105" i="5"/>
  <c r="AJ105" i="5"/>
  <c r="AK105" i="5"/>
  <c r="AL105" i="5"/>
  <c r="AM105" i="5"/>
  <c r="AN105" i="5"/>
  <c r="AO105" i="5"/>
  <c r="AP105" i="5"/>
  <c r="AQ105" i="5"/>
  <c r="AR105" i="5"/>
  <c r="AS105" i="5"/>
  <c r="AT105" i="5"/>
  <c r="AU105" i="5"/>
  <c r="AV105" i="5"/>
  <c r="AW105" i="5"/>
  <c r="AX105" i="5"/>
  <c r="AY105" i="5"/>
  <c r="AZ105" i="5"/>
  <c r="BA105" i="5"/>
  <c r="BB105" i="5"/>
  <c r="BC105" i="5"/>
  <c r="BD105" i="5"/>
  <c r="BE105" i="5"/>
  <c r="BF105" i="5"/>
  <c r="BG105" i="5"/>
  <c r="BH105" i="5"/>
  <c r="BI105" i="5"/>
  <c r="BJ105" i="5"/>
  <c r="BK105" i="5"/>
  <c r="BL105" i="5"/>
  <c r="BM105" i="5"/>
  <c r="BN105" i="5"/>
  <c r="BO105" i="5"/>
  <c r="BP105" i="5"/>
  <c r="BQ105" i="5"/>
  <c r="BR105" i="5"/>
  <c r="BS105" i="5"/>
  <c r="BT105" i="5"/>
  <c r="BU105" i="5"/>
  <c r="BV105" i="5"/>
  <c r="BW105" i="5"/>
  <c r="BX105" i="5"/>
  <c r="BY105" i="5"/>
  <c r="BZ105" i="5"/>
  <c r="CA105" i="5"/>
  <c r="CB105" i="5"/>
  <c r="I106" i="5"/>
  <c r="J106" i="5"/>
  <c r="K106" i="5"/>
  <c r="L106" i="5"/>
  <c r="M106" i="5"/>
  <c r="N106" i="5"/>
  <c r="O106" i="5"/>
  <c r="P106" i="5"/>
  <c r="Q106" i="5"/>
  <c r="R106" i="5"/>
  <c r="S106" i="5"/>
  <c r="T106" i="5"/>
  <c r="U106" i="5"/>
  <c r="V106" i="5"/>
  <c r="W106" i="5"/>
  <c r="X106" i="5"/>
  <c r="Y106" i="5"/>
  <c r="Z106" i="5"/>
  <c r="AA106" i="5"/>
  <c r="AB106" i="5"/>
  <c r="AC106" i="5"/>
  <c r="AD106" i="5"/>
  <c r="AE106" i="5"/>
  <c r="AF106" i="5"/>
  <c r="AG106" i="5"/>
  <c r="AH106" i="5"/>
  <c r="AI106" i="5"/>
  <c r="AJ106" i="5"/>
  <c r="AK106" i="5"/>
  <c r="AL106" i="5"/>
  <c r="AM106" i="5"/>
  <c r="AN106" i="5"/>
  <c r="AO106" i="5"/>
  <c r="AP106" i="5"/>
  <c r="AQ106" i="5"/>
  <c r="AR106" i="5"/>
  <c r="AS106" i="5"/>
  <c r="AT106" i="5"/>
  <c r="AU106" i="5"/>
  <c r="AV106" i="5"/>
  <c r="AW106" i="5"/>
  <c r="AX106" i="5"/>
  <c r="AY106" i="5"/>
  <c r="AZ106" i="5"/>
  <c r="BA106" i="5"/>
  <c r="BB106" i="5"/>
  <c r="BC106" i="5"/>
  <c r="BD106" i="5"/>
  <c r="BE106" i="5"/>
  <c r="BF106" i="5"/>
  <c r="BG106" i="5"/>
  <c r="BH106" i="5"/>
  <c r="BI106" i="5"/>
  <c r="BJ106" i="5"/>
  <c r="BK106" i="5"/>
  <c r="BL106" i="5"/>
  <c r="BM106" i="5"/>
  <c r="BN106" i="5"/>
  <c r="BO106" i="5"/>
  <c r="BP106" i="5"/>
  <c r="BQ106" i="5"/>
  <c r="BR106" i="5"/>
  <c r="BS106" i="5"/>
  <c r="BT106" i="5"/>
  <c r="BU106" i="5"/>
  <c r="BV106" i="5"/>
  <c r="BW106" i="5"/>
  <c r="BX106" i="5"/>
  <c r="BY106" i="5"/>
  <c r="BZ106" i="5"/>
  <c r="CA106" i="5"/>
  <c r="CB106" i="5"/>
  <c r="I107" i="5"/>
  <c r="J107" i="5"/>
  <c r="K107" i="5"/>
  <c r="L107" i="5"/>
  <c r="M107" i="5"/>
  <c r="N107" i="5"/>
  <c r="O107" i="5"/>
  <c r="P107" i="5"/>
  <c r="Q107" i="5"/>
  <c r="R107" i="5"/>
  <c r="S107" i="5"/>
  <c r="T107" i="5"/>
  <c r="U107" i="5"/>
  <c r="V107" i="5"/>
  <c r="W107" i="5"/>
  <c r="X107" i="5"/>
  <c r="Y107" i="5"/>
  <c r="Z107" i="5"/>
  <c r="AA107" i="5"/>
  <c r="AB107" i="5"/>
  <c r="AC107" i="5"/>
  <c r="AD107" i="5"/>
  <c r="AE107" i="5"/>
  <c r="AF107" i="5"/>
  <c r="AG107" i="5"/>
  <c r="AH107" i="5"/>
  <c r="AI107" i="5"/>
  <c r="AJ107" i="5"/>
  <c r="AK107" i="5"/>
  <c r="AL107" i="5"/>
  <c r="AM107" i="5"/>
  <c r="AN107" i="5"/>
  <c r="AO107" i="5"/>
  <c r="AP107" i="5"/>
  <c r="AQ107" i="5"/>
  <c r="AR107" i="5"/>
  <c r="AS107" i="5"/>
  <c r="AT107" i="5"/>
  <c r="AU107" i="5"/>
  <c r="AV107" i="5"/>
  <c r="AW107" i="5"/>
  <c r="AX107" i="5"/>
  <c r="AY107" i="5"/>
  <c r="AZ107" i="5"/>
  <c r="BA107" i="5"/>
  <c r="BB107" i="5"/>
  <c r="BC107" i="5"/>
  <c r="BD107" i="5"/>
  <c r="BE107" i="5"/>
  <c r="BF107" i="5"/>
  <c r="BG107" i="5"/>
  <c r="BH107" i="5"/>
  <c r="BI107" i="5"/>
  <c r="BJ107" i="5"/>
  <c r="BK107" i="5"/>
  <c r="BL107" i="5"/>
  <c r="BM107" i="5"/>
  <c r="BN107" i="5"/>
  <c r="BO107" i="5"/>
  <c r="BP107" i="5"/>
  <c r="BQ107" i="5"/>
  <c r="BR107" i="5"/>
  <c r="BS107" i="5"/>
  <c r="BT107" i="5"/>
  <c r="BU107" i="5"/>
  <c r="BV107" i="5"/>
  <c r="BW107" i="5"/>
  <c r="BX107" i="5"/>
  <c r="BY107" i="5"/>
  <c r="BZ107" i="5"/>
  <c r="CA107" i="5"/>
  <c r="CB107" i="5"/>
  <c r="F108" i="5"/>
  <c r="G108" i="5"/>
  <c r="H108" i="5"/>
  <c r="I108" i="5"/>
  <c r="J108" i="5"/>
  <c r="K108" i="5"/>
  <c r="L108" i="5"/>
  <c r="M108" i="5"/>
  <c r="N108" i="5"/>
  <c r="O108" i="5"/>
  <c r="P108" i="5"/>
  <c r="Q108" i="5"/>
  <c r="R108" i="5"/>
  <c r="S108" i="5"/>
  <c r="T108" i="5"/>
  <c r="U108" i="5"/>
  <c r="V108" i="5"/>
  <c r="W108" i="5"/>
  <c r="X108" i="5"/>
  <c r="Y108" i="5"/>
  <c r="Z108" i="5"/>
  <c r="AA108" i="5"/>
  <c r="AB108" i="5"/>
  <c r="AC108" i="5"/>
  <c r="AD108" i="5"/>
  <c r="AE108" i="5"/>
  <c r="AF108" i="5"/>
  <c r="AG108" i="5"/>
  <c r="AH108" i="5"/>
  <c r="AI108" i="5"/>
  <c r="AJ108" i="5"/>
  <c r="AK108" i="5"/>
  <c r="AL108" i="5"/>
  <c r="AM108" i="5"/>
  <c r="AN108" i="5"/>
  <c r="AO108" i="5"/>
  <c r="AP108" i="5"/>
  <c r="AQ108" i="5"/>
  <c r="AR108" i="5"/>
  <c r="AS108" i="5"/>
  <c r="AT108" i="5"/>
  <c r="AU108" i="5"/>
  <c r="AV108" i="5"/>
  <c r="AW108" i="5"/>
  <c r="AX108" i="5"/>
  <c r="AY108" i="5"/>
  <c r="AZ108" i="5"/>
  <c r="BA108" i="5"/>
  <c r="BB108" i="5"/>
  <c r="BC108" i="5"/>
  <c r="BD108" i="5"/>
  <c r="BE108" i="5"/>
  <c r="BF108" i="5"/>
  <c r="BG108" i="5"/>
  <c r="BH108" i="5"/>
  <c r="BI108" i="5"/>
  <c r="BJ108" i="5"/>
  <c r="BK108" i="5"/>
  <c r="BL108" i="5"/>
  <c r="BM108" i="5"/>
  <c r="BN108" i="5"/>
  <c r="BO108" i="5"/>
  <c r="BP108" i="5"/>
  <c r="BQ108" i="5"/>
  <c r="BR108" i="5"/>
  <c r="BS108" i="5"/>
  <c r="BT108" i="5"/>
  <c r="BU108" i="5"/>
  <c r="BV108" i="5"/>
  <c r="BW108" i="5"/>
  <c r="BX108" i="5"/>
  <c r="BY108" i="5"/>
  <c r="BZ108" i="5"/>
  <c r="CA108" i="5"/>
  <c r="CB108" i="5"/>
  <c r="D109" i="5"/>
  <c r="E109" i="5"/>
  <c r="F109" i="5"/>
  <c r="G109" i="5"/>
  <c r="H109" i="5"/>
  <c r="I109" i="5"/>
  <c r="J109" i="5"/>
  <c r="K109" i="5"/>
  <c r="L109" i="5"/>
  <c r="M109" i="5"/>
  <c r="N109" i="5"/>
  <c r="O109" i="5"/>
  <c r="P109" i="5"/>
  <c r="Q109" i="5"/>
  <c r="R109" i="5"/>
  <c r="S109" i="5"/>
  <c r="T109" i="5"/>
  <c r="U109" i="5"/>
  <c r="V109" i="5"/>
  <c r="W109" i="5"/>
  <c r="X109" i="5"/>
  <c r="Y109" i="5"/>
  <c r="Z109" i="5"/>
  <c r="AA109" i="5"/>
  <c r="AB109" i="5"/>
  <c r="AC109" i="5"/>
  <c r="AD109" i="5"/>
  <c r="AE109" i="5"/>
  <c r="AF109" i="5"/>
  <c r="AG109" i="5"/>
  <c r="AH109" i="5"/>
  <c r="AI109" i="5"/>
  <c r="AJ109" i="5"/>
  <c r="AK109" i="5"/>
  <c r="AL109" i="5"/>
  <c r="AM109" i="5"/>
  <c r="AN109" i="5"/>
  <c r="AO109" i="5"/>
  <c r="AP109" i="5"/>
  <c r="AQ109" i="5"/>
  <c r="AR109" i="5"/>
  <c r="AS109" i="5"/>
  <c r="AT109" i="5"/>
  <c r="AU109" i="5"/>
  <c r="AV109" i="5"/>
  <c r="AW109" i="5"/>
  <c r="AX109" i="5"/>
  <c r="AY109" i="5"/>
  <c r="AZ109" i="5"/>
  <c r="BA109" i="5"/>
  <c r="BB109" i="5"/>
  <c r="BC109" i="5"/>
  <c r="BD109" i="5"/>
  <c r="BE109" i="5"/>
  <c r="BF109" i="5"/>
  <c r="BG109" i="5"/>
  <c r="BH109" i="5"/>
  <c r="BI109" i="5"/>
  <c r="BJ109" i="5"/>
  <c r="BK109" i="5"/>
  <c r="BL109" i="5"/>
  <c r="BM109" i="5"/>
  <c r="BN109" i="5"/>
  <c r="BO109" i="5"/>
  <c r="BP109" i="5"/>
  <c r="BQ109" i="5"/>
  <c r="BR109" i="5"/>
  <c r="BS109" i="5"/>
  <c r="BT109" i="5"/>
  <c r="BU109" i="5"/>
  <c r="BV109" i="5"/>
  <c r="BW109" i="5"/>
  <c r="BX109" i="5"/>
  <c r="BY109" i="5"/>
  <c r="BZ109" i="5"/>
  <c r="CA109" i="5"/>
  <c r="CB109" i="5"/>
  <c r="F110" i="5"/>
  <c r="G110" i="5"/>
  <c r="H110" i="5"/>
  <c r="I110" i="5"/>
  <c r="J110" i="5"/>
  <c r="K110" i="5"/>
  <c r="L110" i="5"/>
  <c r="M110" i="5"/>
  <c r="N110" i="5"/>
  <c r="O110" i="5"/>
  <c r="P110" i="5"/>
  <c r="Q110" i="5"/>
  <c r="R110" i="5"/>
  <c r="S110" i="5"/>
  <c r="T110" i="5"/>
  <c r="U110" i="5"/>
  <c r="V110" i="5"/>
  <c r="W110" i="5"/>
  <c r="X110" i="5"/>
  <c r="Y110" i="5"/>
  <c r="Z110" i="5"/>
  <c r="AA110" i="5"/>
  <c r="AB110" i="5"/>
  <c r="AC110" i="5"/>
  <c r="AD110" i="5"/>
  <c r="AE110" i="5"/>
  <c r="AF110" i="5"/>
  <c r="AG110" i="5"/>
  <c r="AH110" i="5"/>
  <c r="AI110" i="5"/>
  <c r="AJ110" i="5"/>
  <c r="AK110" i="5"/>
  <c r="AL110" i="5"/>
  <c r="AM110" i="5"/>
  <c r="AN110" i="5"/>
  <c r="AO110" i="5"/>
  <c r="AP110" i="5"/>
  <c r="AQ110" i="5"/>
  <c r="AR110" i="5"/>
  <c r="AS110" i="5"/>
  <c r="AT110" i="5"/>
  <c r="AU110" i="5"/>
  <c r="AV110" i="5"/>
  <c r="AW110" i="5"/>
  <c r="AX110" i="5"/>
  <c r="AY110" i="5"/>
  <c r="AZ110" i="5"/>
  <c r="BA110" i="5"/>
  <c r="BB110" i="5"/>
  <c r="BC110" i="5"/>
  <c r="BD110" i="5"/>
  <c r="BE110" i="5"/>
  <c r="BF110" i="5"/>
  <c r="BG110" i="5"/>
  <c r="BH110" i="5"/>
  <c r="BI110" i="5"/>
  <c r="BJ110" i="5"/>
  <c r="BK110" i="5"/>
  <c r="BL110" i="5"/>
  <c r="BM110" i="5"/>
  <c r="BN110" i="5"/>
  <c r="BO110" i="5"/>
  <c r="BP110" i="5"/>
  <c r="BQ110" i="5"/>
  <c r="BR110" i="5"/>
  <c r="BS110" i="5"/>
  <c r="BT110" i="5"/>
  <c r="BU110" i="5"/>
  <c r="BV110" i="5"/>
  <c r="BW110" i="5"/>
  <c r="BX110" i="5"/>
  <c r="BY110" i="5"/>
  <c r="BZ110" i="5"/>
  <c r="CA110" i="5"/>
  <c r="CB110" i="5"/>
  <c r="D111" i="5"/>
  <c r="E111" i="5"/>
  <c r="F111" i="5"/>
  <c r="G111" i="5"/>
  <c r="H111" i="5"/>
  <c r="I111" i="5"/>
  <c r="J111" i="5"/>
  <c r="K111" i="5"/>
  <c r="L111" i="5"/>
  <c r="M111" i="5"/>
  <c r="N111" i="5"/>
  <c r="O111" i="5"/>
  <c r="P111" i="5"/>
  <c r="Q111" i="5"/>
  <c r="R111" i="5"/>
  <c r="S111" i="5"/>
  <c r="T111" i="5"/>
  <c r="U111" i="5"/>
  <c r="V111" i="5"/>
  <c r="W111" i="5"/>
  <c r="X111" i="5"/>
  <c r="Y111" i="5"/>
  <c r="Z111" i="5"/>
  <c r="AA111" i="5"/>
  <c r="AB111" i="5"/>
  <c r="AC111" i="5"/>
  <c r="AD111" i="5"/>
  <c r="AE111" i="5"/>
  <c r="AF111" i="5"/>
  <c r="AG111" i="5"/>
  <c r="AH111" i="5"/>
  <c r="AI111" i="5"/>
  <c r="AJ111" i="5"/>
  <c r="AK111" i="5"/>
  <c r="AL111" i="5"/>
  <c r="AM111" i="5"/>
  <c r="AN111" i="5"/>
  <c r="AO111" i="5"/>
  <c r="AP111" i="5"/>
  <c r="AQ111" i="5"/>
  <c r="AR111" i="5"/>
  <c r="AS111" i="5"/>
  <c r="AT111" i="5"/>
  <c r="AU111" i="5"/>
  <c r="AV111" i="5"/>
  <c r="AW111" i="5"/>
  <c r="AX111" i="5"/>
  <c r="AY111" i="5"/>
  <c r="AZ111" i="5"/>
  <c r="BA111" i="5"/>
  <c r="BB111" i="5"/>
  <c r="BC111" i="5"/>
  <c r="BD111" i="5"/>
  <c r="BE111" i="5"/>
  <c r="BF111" i="5"/>
  <c r="BG111" i="5"/>
  <c r="BH111" i="5"/>
  <c r="BI111" i="5"/>
  <c r="BJ111" i="5"/>
  <c r="BK111" i="5"/>
  <c r="BL111" i="5"/>
  <c r="BM111" i="5"/>
  <c r="BN111" i="5"/>
  <c r="BO111" i="5"/>
  <c r="BP111" i="5"/>
  <c r="BQ111" i="5"/>
  <c r="BR111" i="5"/>
  <c r="BS111" i="5"/>
  <c r="BT111" i="5"/>
  <c r="BU111" i="5"/>
  <c r="BV111" i="5"/>
  <c r="BW111" i="5"/>
  <c r="BX111" i="5"/>
  <c r="BY111" i="5"/>
  <c r="BZ111" i="5"/>
  <c r="CA111" i="5"/>
  <c r="CB111" i="5"/>
  <c r="D112" i="5"/>
  <c r="E112" i="5"/>
  <c r="F112" i="5"/>
  <c r="G112" i="5"/>
  <c r="H112" i="5"/>
  <c r="I112" i="5"/>
  <c r="J112" i="5"/>
  <c r="K112" i="5"/>
  <c r="L112" i="5"/>
  <c r="M112" i="5"/>
  <c r="N112" i="5"/>
  <c r="O112" i="5"/>
  <c r="P112" i="5"/>
  <c r="Q112" i="5"/>
  <c r="R112" i="5"/>
  <c r="S112" i="5"/>
  <c r="T112" i="5"/>
  <c r="U112" i="5"/>
  <c r="V112" i="5"/>
  <c r="W112" i="5"/>
  <c r="X112" i="5"/>
  <c r="Y112" i="5"/>
  <c r="Z112" i="5"/>
  <c r="AA112" i="5"/>
  <c r="AB112" i="5"/>
  <c r="AC112" i="5"/>
  <c r="AD112" i="5"/>
  <c r="AE112" i="5"/>
  <c r="AF112" i="5"/>
  <c r="AG112" i="5"/>
  <c r="AH112" i="5"/>
  <c r="AI112" i="5"/>
  <c r="AJ112" i="5"/>
  <c r="AK112" i="5"/>
  <c r="AL112" i="5"/>
  <c r="AM112" i="5"/>
  <c r="AN112" i="5"/>
  <c r="AO112" i="5"/>
  <c r="AP112" i="5"/>
  <c r="AQ112" i="5"/>
  <c r="AR112" i="5"/>
  <c r="AS112" i="5"/>
  <c r="AT112" i="5"/>
  <c r="AU112" i="5"/>
  <c r="AV112" i="5"/>
  <c r="AW112" i="5"/>
  <c r="AX112" i="5"/>
  <c r="AY112" i="5"/>
  <c r="AZ112" i="5"/>
  <c r="BA112" i="5"/>
  <c r="BB112" i="5"/>
  <c r="BC112" i="5"/>
  <c r="BD112" i="5"/>
  <c r="BE112" i="5"/>
  <c r="BF112" i="5"/>
  <c r="BG112" i="5"/>
  <c r="BH112" i="5"/>
  <c r="BI112" i="5"/>
  <c r="BJ112" i="5"/>
  <c r="BK112" i="5"/>
  <c r="BL112" i="5"/>
  <c r="BM112" i="5"/>
  <c r="BN112" i="5"/>
  <c r="BO112" i="5"/>
  <c r="BP112" i="5"/>
  <c r="BQ112" i="5"/>
  <c r="BR112" i="5"/>
  <c r="BS112" i="5"/>
  <c r="BT112" i="5"/>
  <c r="BU112" i="5"/>
  <c r="BV112" i="5"/>
  <c r="BW112" i="5"/>
  <c r="BX112" i="5"/>
  <c r="BY112" i="5"/>
  <c r="BZ112" i="5"/>
  <c r="CA112" i="5"/>
  <c r="CB112" i="5"/>
  <c r="D113" i="5"/>
  <c r="E113" i="5"/>
  <c r="F113" i="5"/>
  <c r="G113" i="5"/>
  <c r="H113" i="5"/>
  <c r="I113" i="5"/>
  <c r="J113" i="5"/>
  <c r="K113" i="5"/>
  <c r="L113" i="5"/>
  <c r="M113" i="5"/>
  <c r="N113" i="5"/>
  <c r="O113" i="5"/>
  <c r="P113" i="5"/>
  <c r="Q113" i="5"/>
  <c r="R113" i="5"/>
  <c r="S113" i="5"/>
  <c r="T113" i="5"/>
  <c r="U113" i="5"/>
  <c r="V113" i="5"/>
  <c r="W113" i="5"/>
  <c r="X113" i="5"/>
  <c r="Y113" i="5"/>
  <c r="Z113" i="5"/>
  <c r="AA113" i="5"/>
  <c r="AB113" i="5"/>
  <c r="AC113" i="5"/>
  <c r="AD113" i="5"/>
  <c r="AE113" i="5"/>
  <c r="AF113" i="5"/>
  <c r="AG113" i="5"/>
  <c r="AH113" i="5"/>
  <c r="AI113" i="5"/>
  <c r="AJ113" i="5"/>
  <c r="AK113" i="5"/>
  <c r="AL113" i="5"/>
  <c r="AM113" i="5"/>
  <c r="AN113" i="5"/>
  <c r="AO113" i="5"/>
  <c r="AP113" i="5"/>
  <c r="AQ113" i="5"/>
  <c r="AR113" i="5"/>
  <c r="AS113" i="5"/>
  <c r="AT113" i="5"/>
  <c r="AU113" i="5"/>
  <c r="AV113" i="5"/>
  <c r="AW113" i="5"/>
  <c r="AX113" i="5"/>
  <c r="AY113" i="5"/>
  <c r="AZ113" i="5"/>
  <c r="BA113" i="5"/>
  <c r="BB113" i="5"/>
  <c r="BC113" i="5"/>
  <c r="BD113" i="5"/>
  <c r="BE113" i="5"/>
  <c r="BF113" i="5"/>
  <c r="BG113" i="5"/>
  <c r="BH113" i="5"/>
  <c r="BI113" i="5"/>
  <c r="BJ113" i="5"/>
  <c r="BK113" i="5"/>
  <c r="BL113" i="5"/>
  <c r="BM113" i="5"/>
  <c r="BN113" i="5"/>
  <c r="BO113" i="5"/>
  <c r="BP113" i="5"/>
  <c r="BQ113" i="5"/>
  <c r="BR113" i="5"/>
  <c r="BS113" i="5"/>
  <c r="BT113" i="5"/>
  <c r="BU113" i="5"/>
  <c r="BV113" i="5"/>
  <c r="BW113" i="5"/>
  <c r="BX113" i="5"/>
  <c r="BY113" i="5"/>
  <c r="BZ113" i="5"/>
  <c r="CA113" i="5"/>
  <c r="CB113" i="5"/>
  <c r="D114" i="5"/>
  <c r="E114" i="5"/>
  <c r="F114" i="5"/>
  <c r="G114" i="5"/>
  <c r="H114" i="5"/>
  <c r="I114" i="5"/>
  <c r="J114" i="5"/>
  <c r="K114" i="5"/>
  <c r="L114" i="5"/>
  <c r="M114" i="5"/>
  <c r="N114" i="5"/>
  <c r="O114" i="5"/>
  <c r="P114" i="5"/>
  <c r="Q114" i="5"/>
  <c r="R114" i="5"/>
  <c r="S114" i="5"/>
  <c r="T114" i="5"/>
  <c r="U114" i="5"/>
  <c r="V114" i="5"/>
  <c r="W114" i="5"/>
  <c r="X114" i="5"/>
  <c r="Y114" i="5"/>
  <c r="Z114" i="5"/>
  <c r="AA114" i="5"/>
  <c r="AB114" i="5"/>
  <c r="AC114" i="5"/>
  <c r="AD114" i="5"/>
  <c r="AE114" i="5"/>
  <c r="AF114" i="5"/>
  <c r="AG114" i="5"/>
  <c r="AH114" i="5"/>
  <c r="AI114" i="5"/>
  <c r="AJ114" i="5"/>
  <c r="AK114" i="5"/>
  <c r="AL114" i="5"/>
  <c r="AM114" i="5"/>
  <c r="AN114" i="5"/>
  <c r="AO114" i="5"/>
  <c r="AP114" i="5"/>
  <c r="AQ114" i="5"/>
  <c r="AR114" i="5"/>
  <c r="AS114" i="5"/>
  <c r="AT114" i="5"/>
  <c r="AU114" i="5"/>
  <c r="AV114" i="5"/>
  <c r="AW114" i="5"/>
  <c r="AX114" i="5"/>
  <c r="AY114" i="5"/>
  <c r="AZ114" i="5"/>
  <c r="BA114" i="5"/>
  <c r="BB114" i="5"/>
  <c r="BC114" i="5"/>
  <c r="BD114" i="5"/>
  <c r="BE114" i="5"/>
  <c r="BF114" i="5"/>
  <c r="BG114" i="5"/>
  <c r="BH114" i="5"/>
  <c r="BI114" i="5"/>
  <c r="BJ114" i="5"/>
  <c r="BK114" i="5"/>
  <c r="BL114" i="5"/>
  <c r="BM114" i="5"/>
  <c r="BN114" i="5"/>
  <c r="BO114" i="5"/>
  <c r="BP114" i="5"/>
  <c r="BQ114" i="5"/>
  <c r="BR114" i="5"/>
  <c r="BS114" i="5"/>
  <c r="BT114" i="5"/>
  <c r="BU114" i="5"/>
  <c r="BV114" i="5"/>
  <c r="BW114" i="5"/>
  <c r="BX114" i="5"/>
  <c r="BY114" i="5"/>
  <c r="BZ114" i="5"/>
  <c r="CA114" i="5"/>
  <c r="CB114" i="5"/>
  <c r="D115" i="5"/>
  <c r="E115" i="5"/>
  <c r="F115" i="5"/>
  <c r="G115" i="5"/>
  <c r="H115" i="5"/>
  <c r="I115" i="5"/>
  <c r="J115" i="5"/>
  <c r="K115" i="5"/>
  <c r="L115" i="5"/>
  <c r="M115" i="5"/>
  <c r="N115" i="5"/>
  <c r="O115" i="5"/>
  <c r="P115" i="5"/>
  <c r="Q115" i="5"/>
  <c r="R115" i="5"/>
  <c r="S115" i="5"/>
  <c r="T115" i="5"/>
  <c r="U115" i="5"/>
  <c r="V115" i="5"/>
  <c r="W115" i="5"/>
  <c r="X115" i="5"/>
  <c r="Y115" i="5"/>
  <c r="Z115" i="5"/>
  <c r="AA115" i="5"/>
  <c r="AB115" i="5"/>
  <c r="AC115" i="5"/>
  <c r="AD115" i="5"/>
  <c r="AE115" i="5"/>
  <c r="AF115" i="5"/>
  <c r="AG115" i="5"/>
  <c r="AH115" i="5"/>
  <c r="AI115" i="5"/>
  <c r="AJ115" i="5"/>
  <c r="AK115" i="5"/>
  <c r="AL115" i="5"/>
  <c r="AM115" i="5"/>
  <c r="AN115" i="5"/>
  <c r="AO115" i="5"/>
  <c r="AP115" i="5"/>
  <c r="AQ115" i="5"/>
  <c r="AR115" i="5"/>
  <c r="AS115" i="5"/>
  <c r="AT115" i="5"/>
  <c r="AU115" i="5"/>
  <c r="AV115" i="5"/>
  <c r="AW115" i="5"/>
  <c r="AX115" i="5"/>
  <c r="AY115" i="5"/>
  <c r="AZ115" i="5"/>
  <c r="BA115" i="5"/>
  <c r="BB115" i="5"/>
  <c r="BC115" i="5"/>
  <c r="BD115" i="5"/>
  <c r="BE115" i="5"/>
  <c r="BF115" i="5"/>
  <c r="BG115" i="5"/>
  <c r="BH115" i="5"/>
  <c r="BI115" i="5"/>
  <c r="BJ115" i="5"/>
  <c r="BK115" i="5"/>
  <c r="BL115" i="5"/>
  <c r="BM115" i="5"/>
  <c r="BN115" i="5"/>
  <c r="BO115" i="5"/>
  <c r="BP115" i="5"/>
  <c r="BQ115" i="5"/>
  <c r="BR115" i="5"/>
  <c r="BS115" i="5"/>
  <c r="BT115" i="5"/>
  <c r="BU115" i="5"/>
  <c r="BV115" i="5"/>
  <c r="BW115" i="5"/>
  <c r="BX115" i="5"/>
  <c r="BY115" i="5"/>
  <c r="BZ115" i="5"/>
  <c r="CA115" i="5"/>
  <c r="CB115" i="5"/>
  <c r="D116" i="5"/>
  <c r="E116" i="5"/>
  <c r="F116" i="5"/>
  <c r="G116" i="5"/>
  <c r="H116" i="5"/>
  <c r="I116" i="5"/>
  <c r="J116" i="5"/>
  <c r="K116" i="5"/>
  <c r="L116" i="5"/>
  <c r="M116" i="5"/>
  <c r="N116" i="5"/>
  <c r="O116" i="5"/>
  <c r="P116" i="5"/>
  <c r="Q116" i="5"/>
  <c r="R116" i="5"/>
  <c r="S116" i="5"/>
  <c r="T116" i="5"/>
  <c r="U116" i="5"/>
  <c r="V116" i="5"/>
  <c r="W116" i="5"/>
  <c r="X116" i="5"/>
  <c r="Y116" i="5"/>
  <c r="Z116" i="5"/>
  <c r="AA116" i="5"/>
  <c r="AB116" i="5"/>
  <c r="AC116" i="5"/>
  <c r="AD116" i="5"/>
  <c r="AE116" i="5"/>
  <c r="AF116" i="5"/>
  <c r="AG116" i="5"/>
  <c r="AH116" i="5"/>
  <c r="AI116" i="5"/>
  <c r="AJ116" i="5"/>
  <c r="AK116" i="5"/>
  <c r="AL116" i="5"/>
  <c r="AM116" i="5"/>
  <c r="AN116" i="5"/>
  <c r="AO116" i="5"/>
  <c r="AP116" i="5"/>
  <c r="AQ116" i="5"/>
  <c r="AR116" i="5"/>
  <c r="AS116" i="5"/>
  <c r="AT116" i="5"/>
  <c r="AU116" i="5"/>
  <c r="AV116" i="5"/>
  <c r="AW116" i="5"/>
  <c r="AX116" i="5"/>
  <c r="AY116" i="5"/>
  <c r="AZ116" i="5"/>
  <c r="BA116" i="5"/>
  <c r="BB116" i="5"/>
  <c r="BC116" i="5"/>
  <c r="BD116" i="5"/>
  <c r="BE116" i="5"/>
  <c r="BF116" i="5"/>
  <c r="BG116" i="5"/>
  <c r="BH116" i="5"/>
  <c r="BI116" i="5"/>
  <c r="BJ116" i="5"/>
  <c r="BK116" i="5"/>
  <c r="BL116" i="5"/>
  <c r="BM116" i="5"/>
  <c r="BN116" i="5"/>
  <c r="BO116" i="5"/>
  <c r="BP116" i="5"/>
  <c r="BQ116" i="5"/>
  <c r="BR116" i="5"/>
  <c r="BS116" i="5"/>
  <c r="BT116" i="5"/>
  <c r="BU116" i="5"/>
  <c r="BV116" i="5"/>
  <c r="BW116" i="5"/>
  <c r="BX116" i="5"/>
  <c r="BY116" i="5"/>
  <c r="BZ116" i="5"/>
  <c r="CA116" i="5"/>
  <c r="CB116" i="5"/>
  <c r="I121" i="5"/>
  <c r="J121" i="5"/>
  <c r="K121" i="5"/>
  <c r="L121" i="5"/>
  <c r="M121" i="5"/>
  <c r="N121" i="5"/>
  <c r="O121" i="5"/>
  <c r="P121" i="5"/>
  <c r="Q121" i="5"/>
  <c r="R121" i="5"/>
  <c r="S121" i="5"/>
  <c r="T121" i="5"/>
  <c r="U121" i="5"/>
  <c r="V121" i="5"/>
  <c r="W121" i="5"/>
  <c r="X121" i="5"/>
  <c r="Y121" i="5"/>
  <c r="Z121" i="5"/>
  <c r="AA121" i="5"/>
  <c r="AB121" i="5"/>
  <c r="AC121" i="5"/>
  <c r="AD121" i="5"/>
  <c r="AE121" i="5"/>
  <c r="AF121" i="5"/>
  <c r="AG121" i="5"/>
  <c r="AH121" i="5"/>
  <c r="AI121" i="5"/>
  <c r="AJ121" i="5"/>
  <c r="AK121" i="5"/>
  <c r="AL121" i="5"/>
  <c r="AM121" i="5"/>
  <c r="AN121" i="5"/>
  <c r="AO121" i="5"/>
  <c r="AP121" i="5"/>
  <c r="AQ121" i="5"/>
  <c r="AR121" i="5"/>
  <c r="AS121" i="5"/>
  <c r="AT121" i="5"/>
  <c r="AU121" i="5"/>
  <c r="AV121" i="5"/>
  <c r="AW121" i="5"/>
  <c r="AX121" i="5"/>
  <c r="AY121" i="5"/>
  <c r="AZ121" i="5"/>
  <c r="BA121" i="5"/>
  <c r="BB121" i="5"/>
  <c r="BC121" i="5"/>
  <c r="BD121" i="5"/>
  <c r="BE121" i="5"/>
  <c r="BF121" i="5"/>
  <c r="BG121" i="5"/>
  <c r="BH121" i="5"/>
  <c r="BI121" i="5"/>
  <c r="BJ121" i="5"/>
  <c r="BK121" i="5"/>
  <c r="BL121" i="5"/>
  <c r="BM121" i="5"/>
  <c r="BN121" i="5"/>
  <c r="BO121" i="5"/>
  <c r="BP121" i="5"/>
  <c r="BQ121" i="5"/>
  <c r="BR121" i="5"/>
  <c r="BS121" i="5"/>
  <c r="BT121" i="5"/>
  <c r="BU121" i="5"/>
  <c r="BV121" i="5"/>
  <c r="BW121" i="5"/>
  <c r="BX121" i="5"/>
  <c r="BY121" i="5"/>
  <c r="BZ121" i="5"/>
  <c r="CA121" i="5"/>
  <c r="CB121" i="5"/>
  <c r="I122" i="5"/>
  <c r="J122" i="5"/>
  <c r="K122" i="5"/>
  <c r="L122" i="5"/>
  <c r="M122" i="5"/>
  <c r="N122" i="5"/>
  <c r="O122" i="5"/>
  <c r="P122" i="5"/>
  <c r="Q122" i="5"/>
  <c r="R122" i="5"/>
  <c r="S122" i="5"/>
  <c r="T122" i="5"/>
  <c r="U122" i="5"/>
  <c r="V122" i="5"/>
  <c r="W122" i="5"/>
  <c r="X122" i="5"/>
  <c r="Y122" i="5"/>
  <c r="Z122" i="5"/>
  <c r="AA122" i="5"/>
  <c r="AB122" i="5"/>
  <c r="AC122" i="5"/>
  <c r="AD122" i="5"/>
  <c r="AE122" i="5"/>
  <c r="AF122" i="5"/>
  <c r="AG122" i="5"/>
  <c r="AH122" i="5"/>
  <c r="AI122" i="5"/>
  <c r="AJ122" i="5"/>
  <c r="AK122" i="5"/>
  <c r="AL122" i="5"/>
  <c r="AM122" i="5"/>
  <c r="AN122" i="5"/>
  <c r="AO122" i="5"/>
  <c r="AP122" i="5"/>
  <c r="AQ122" i="5"/>
  <c r="AR122" i="5"/>
  <c r="AS122" i="5"/>
  <c r="AT122" i="5"/>
  <c r="AU122" i="5"/>
  <c r="AV122" i="5"/>
  <c r="AW122" i="5"/>
  <c r="AX122" i="5"/>
  <c r="AY122" i="5"/>
  <c r="AZ122" i="5"/>
  <c r="BA122" i="5"/>
  <c r="BB122" i="5"/>
  <c r="BC122" i="5"/>
  <c r="BD122" i="5"/>
  <c r="BE122" i="5"/>
  <c r="BF122" i="5"/>
  <c r="BG122" i="5"/>
  <c r="BH122" i="5"/>
  <c r="BI122" i="5"/>
  <c r="BJ122" i="5"/>
  <c r="BK122" i="5"/>
  <c r="BL122" i="5"/>
  <c r="BM122" i="5"/>
  <c r="BN122" i="5"/>
  <c r="BO122" i="5"/>
  <c r="BP122" i="5"/>
  <c r="BQ122" i="5"/>
  <c r="BR122" i="5"/>
  <c r="BS122" i="5"/>
  <c r="BT122" i="5"/>
  <c r="BU122" i="5"/>
  <c r="BV122" i="5"/>
  <c r="BW122" i="5"/>
  <c r="BX122" i="5"/>
  <c r="BY122" i="5"/>
  <c r="BZ122" i="5"/>
  <c r="CA122" i="5"/>
  <c r="CB122" i="5"/>
  <c r="I123" i="5"/>
  <c r="J123" i="5"/>
  <c r="K123" i="5"/>
  <c r="L123" i="5"/>
  <c r="M123" i="5"/>
  <c r="N123" i="5"/>
  <c r="O123" i="5"/>
  <c r="P123" i="5"/>
  <c r="Q123" i="5"/>
  <c r="R123" i="5"/>
  <c r="S123" i="5"/>
  <c r="T123" i="5"/>
  <c r="U123" i="5"/>
  <c r="V123" i="5"/>
  <c r="W123" i="5"/>
  <c r="X123" i="5"/>
  <c r="Y123" i="5"/>
  <c r="Z123" i="5"/>
  <c r="AA123" i="5"/>
  <c r="AB123" i="5"/>
  <c r="AC123" i="5"/>
  <c r="AD123" i="5"/>
  <c r="AE123" i="5"/>
  <c r="AF123" i="5"/>
  <c r="AG123" i="5"/>
  <c r="AH123" i="5"/>
  <c r="AI123" i="5"/>
  <c r="AJ123" i="5"/>
  <c r="AK123" i="5"/>
  <c r="AL123" i="5"/>
  <c r="AM123" i="5"/>
  <c r="AN123" i="5"/>
  <c r="AO123" i="5"/>
  <c r="AP123" i="5"/>
  <c r="AQ123" i="5"/>
  <c r="AR123" i="5"/>
  <c r="AS123" i="5"/>
  <c r="AT123" i="5"/>
  <c r="AU123" i="5"/>
  <c r="AV123" i="5"/>
  <c r="AW123" i="5"/>
  <c r="AX123" i="5"/>
  <c r="AY123" i="5"/>
  <c r="AZ123" i="5"/>
  <c r="BA123" i="5"/>
  <c r="BB123" i="5"/>
  <c r="BC123" i="5"/>
  <c r="BD123" i="5"/>
  <c r="BE123" i="5"/>
  <c r="BF123" i="5"/>
  <c r="BG123" i="5"/>
  <c r="BH123" i="5"/>
  <c r="BI123" i="5"/>
  <c r="BJ123" i="5"/>
  <c r="BK123" i="5"/>
  <c r="BL123" i="5"/>
  <c r="BM123" i="5"/>
  <c r="BN123" i="5"/>
  <c r="BO123" i="5"/>
  <c r="BP123" i="5"/>
  <c r="BQ123" i="5"/>
  <c r="BR123" i="5"/>
  <c r="BS123" i="5"/>
  <c r="BT123" i="5"/>
  <c r="BU123" i="5"/>
  <c r="BV123" i="5"/>
  <c r="BW123" i="5"/>
  <c r="BX123" i="5"/>
  <c r="BY123" i="5"/>
  <c r="BZ123" i="5"/>
  <c r="CA123" i="5"/>
  <c r="CB123" i="5"/>
  <c r="H124" i="5"/>
  <c r="I124" i="5"/>
  <c r="J124" i="5"/>
  <c r="K124" i="5"/>
  <c r="L124" i="5"/>
  <c r="M124" i="5"/>
  <c r="N124" i="5"/>
  <c r="O124" i="5"/>
  <c r="P124" i="5"/>
  <c r="Q124" i="5"/>
  <c r="R124" i="5"/>
  <c r="S124" i="5"/>
  <c r="T124" i="5"/>
  <c r="U124" i="5"/>
  <c r="V124" i="5"/>
  <c r="W124" i="5"/>
  <c r="X124" i="5"/>
  <c r="Y124" i="5"/>
  <c r="Z124" i="5"/>
  <c r="AA124" i="5"/>
  <c r="AB124" i="5"/>
  <c r="AC124" i="5"/>
  <c r="AD124" i="5"/>
  <c r="AE124" i="5"/>
  <c r="AF124" i="5"/>
  <c r="AG124" i="5"/>
  <c r="AH124" i="5"/>
  <c r="AI124" i="5"/>
  <c r="AJ124" i="5"/>
  <c r="AK124" i="5"/>
  <c r="AL124" i="5"/>
  <c r="AM124" i="5"/>
  <c r="AN124" i="5"/>
  <c r="AO124" i="5"/>
  <c r="AP124" i="5"/>
  <c r="AQ124" i="5"/>
  <c r="AR124" i="5"/>
  <c r="AS124" i="5"/>
  <c r="AT124" i="5"/>
  <c r="AU124" i="5"/>
  <c r="AV124" i="5"/>
  <c r="AW124" i="5"/>
  <c r="AX124" i="5"/>
  <c r="AY124" i="5"/>
  <c r="AZ124" i="5"/>
  <c r="BA124" i="5"/>
  <c r="BB124" i="5"/>
  <c r="BC124" i="5"/>
  <c r="BD124" i="5"/>
  <c r="BE124" i="5"/>
  <c r="BF124" i="5"/>
  <c r="BG124" i="5"/>
  <c r="BH124" i="5"/>
  <c r="BI124" i="5"/>
  <c r="BJ124" i="5"/>
  <c r="BK124" i="5"/>
  <c r="BL124" i="5"/>
  <c r="BM124" i="5"/>
  <c r="BN124" i="5"/>
  <c r="BO124" i="5"/>
  <c r="BP124" i="5"/>
  <c r="BQ124" i="5"/>
  <c r="BR124" i="5"/>
  <c r="BS124" i="5"/>
  <c r="BT124" i="5"/>
  <c r="BU124" i="5"/>
  <c r="BV124" i="5"/>
  <c r="BW124" i="5"/>
  <c r="BX124" i="5"/>
  <c r="BY124" i="5"/>
  <c r="BZ124" i="5"/>
  <c r="CA124" i="5"/>
  <c r="CB124" i="5"/>
  <c r="G125" i="5"/>
  <c r="H125" i="5"/>
  <c r="I125" i="5"/>
  <c r="J125" i="5"/>
  <c r="K125" i="5"/>
  <c r="L125" i="5"/>
  <c r="M125" i="5"/>
  <c r="N125" i="5"/>
  <c r="O125" i="5"/>
  <c r="P125" i="5"/>
  <c r="Q125" i="5"/>
  <c r="R125" i="5"/>
  <c r="S125" i="5"/>
  <c r="T125" i="5"/>
  <c r="U125" i="5"/>
  <c r="V125" i="5"/>
  <c r="W125" i="5"/>
  <c r="X125" i="5"/>
  <c r="Y125" i="5"/>
  <c r="Z125" i="5"/>
  <c r="AA125" i="5"/>
  <c r="AB125" i="5"/>
  <c r="AC125" i="5"/>
  <c r="AD125" i="5"/>
  <c r="AE125" i="5"/>
  <c r="AF125" i="5"/>
  <c r="AG125" i="5"/>
  <c r="AH125" i="5"/>
  <c r="AI125" i="5"/>
  <c r="AJ125" i="5"/>
  <c r="AK125" i="5"/>
  <c r="AL125" i="5"/>
  <c r="AM125" i="5"/>
  <c r="AN125" i="5"/>
  <c r="AO125" i="5"/>
  <c r="AP125" i="5"/>
  <c r="AQ125" i="5"/>
  <c r="AR125" i="5"/>
  <c r="AS125" i="5"/>
  <c r="AT125" i="5"/>
  <c r="AU125" i="5"/>
  <c r="AV125" i="5"/>
  <c r="AW125" i="5"/>
  <c r="AX125" i="5"/>
  <c r="AY125" i="5"/>
  <c r="AZ125" i="5"/>
  <c r="BA125" i="5"/>
  <c r="BB125" i="5"/>
  <c r="BC125" i="5"/>
  <c r="BD125" i="5"/>
  <c r="BE125" i="5"/>
  <c r="BF125" i="5"/>
  <c r="BG125" i="5"/>
  <c r="BH125" i="5"/>
  <c r="BI125" i="5"/>
  <c r="BJ125" i="5"/>
  <c r="BK125" i="5"/>
  <c r="BL125" i="5"/>
  <c r="BM125" i="5"/>
  <c r="BN125" i="5"/>
  <c r="BO125" i="5"/>
  <c r="BP125" i="5"/>
  <c r="BQ125" i="5"/>
  <c r="BR125" i="5"/>
  <c r="BS125" i="5"/>
  <c r="BT125" i="5"/>
  <c r="BU125" i="5"/>
  <c r="BV125" i="5"/>
  <c r="BW125" i="5"/>
  <c r="BX125" i="5"/>
  <c r="BY125" i="5"/>
  <c r="BZ125" i="5"/>
  <c r="CA125" i="5"/>
  <c r="CB125" i="5"/>
  <c r="C104" i="5"/>
  <c r="C105" i="5"/>
  <c r="C109" i="5"/>
  <c r="C111" i="5"/>
  <c r="C112" i="5"/>
  <c r="C113" i="5"/>
  <c r="C114" i="5"/>
  <c r="C115" i="5"/>
  <c r="C116" i="5"/>
  <c r="C117" i="5"/>
  <c r="C126" i="5"/>
  <c r="B71" i="5"/>
  <c r="B69" i="5"/>
  <c r="BY140" i="5" l="1"/>
  <c r="BU140" i="5"/>
  <c r="BQ140" i="5"/>
  <c r="BM140" i="5"/>
  <c r="BI140" i="5"/>
  <c r="BE140" i="5"/>
  <c r="BA140" i="5"/>
  <c r="AW140" i="5"/>
  <c r="AS140" i="5"/>
  <c r="AO140" i="5"/>
  <c r="AK140" i="5"/>
  <c r="AG140" i="5"/>
  <c r="AC140" i="5"/>
  <c r="Y140" i="5"/>
  <c r="U140" i="5"/>
  <c r="CB140" i="5"/>
  <c r="BT140" i="5"/>
  <c r="BL140" i="5"/>
  <c r="BD140" i="5"/>
  <c r="AV140" i="5"/>
  <c r="AR140" i="5"/>
  <c r="AN140" i="5"/>
  <c r="AJ140" i="5"/>
  <c r="AF140" i="5"/>
  <c r="AB140" i="5"/>
  <c r="CA140" i="5"/>
  <c r="BW140" i="5"/>
  <c r="BS140" i="5"/>
  <c r="BO140" i="5"/>
  <c r="BK140" i="5"/>
  <c r="BG140" i="5"/>
  <c r="BC140" i="5"/>
  <c r="AY140" i="5"/>
  <c r="AU140" i="5"/>
  <c r="AQ140" i="5"/>
  <c r="AM140" i="5"/>
  <c r="AI140" i="5"/>
  <c r="AE140" i="5"/>
  <c r="AA140" i="5"/>
  <c r="W140" i="5"/>
  <c r="BX140" i="5"/>
  <c r="BP140" i="5"/>
  <c r="BH140" i="5"/>
  <c r="AZ140" i="5"/>
  <c r="X140" i="5"/>
  <c r="BZ140" i="5"/>
  <c r="BV140" i="5"/>
  <c r="BR140" i="5"/>
  <c r="BN140" i="5"/>
  <c r="BJ140" i="5"/>
  <c r="BF140" i="5"/>
  <c r="BB140" i="5"/>
  <c r="AX140" i="5"/>
  <c r="AT140" i="5"/>
  <c r="AP140" i="5"/>
  <c r="AL140" i="5"/>
  <c r="AH140" i="5"/>
  <c r="AD140" i="5"/>
  <c r="Z140" i="5"/>
  <c r="V140" i="5"/>
  <c r="O82" i="5"/>
  <c r="M82" i="5"/>
  <c r="K82" i="5"/>
  <c r="I82" i="5"/>
  <c r="G82" i="5"/>
  <c r="E82" i="5"/>
  <c r="O81" i="5"/>
  <c r="M81" i="5"/>
  <c r="K81" i="5"/>
  <c r="F125" i="5" s="1"/>
  <c r="I81" i="5"/>
  <c r="E125" i="5" s="1"/>
  <c r="G81" i="5"/>
  <c r="D125" i="5" s="1"/>
  <c r="E81" i="5"/>
  <c r="C125" i="5" s="1"/>
  <c r="O80" i="5"/>
  <c r="M80" i="5"/>
  <c r="G124" i="5" s="1"/>
  <c r="K80" i="5"/>
  <c r="F124" i="5" s="1"/>
  <c r="I80" i="5"/>
  <c r="E124" i="5" s="1"/>
  <c r="G80" i="5"/>
  <c r="D124" i="5" s="1"/>
  <c r="E80" i="5"/>
  <c r="C124" i="5" s="1"/>
  <c r="O79" i="5"/>
  <c r="H123" i="5" s="1"/>
  <c r="M79" i="5"/>
  <c r="G123" i="5" s="1"/>
  <c r="K79" i="5"/>
  <c r="F123" i="5" s="1"/>
  <c r="I79" i="5"/>
  <c r="E123" i="5" s="1"/>
  <c r="G79" i="5"/>
  <c r="D123" i="5" s="1"/>
  <c r="E79" i="5"/>
  <c r="C123" i="5" s="1"/>
  <c r="O78" i="5"/>
  <c r="H122" i="5" s="1"/>
  <c r="M78" i="5"/>
  <c r="G122" i="5" s="1"/>
  <c r="K78" i="5"/>
  <c r="F122" i="5" s="1"/>
  <c r="I78" i="5"/>
  <c r="E122" i="5" s="1"/>
  <c r="G78" i="5"/>
  <c r="D122" i="5" s="1"/>
  <c r="E78" i="5"/>
  <c r="C122" i="5" s="1"/>
  <c r="O77" i="5"/>
  <c r="H121" i="5" s="1"/>
  <c r="M77" i="5"/>
  <c r="G121" i="5" s="1"/>
  <c r="K77" i="5"/>
  <c r="F121" i="5" s="1"/>
  <c r="I77" i="5"/>
  <c r="E121" i="5" s="1"/>
  <c r="G77" i="5"/>
  <c r="D121" i="5" s="1"/>
  <c r="E77" i="5"/>
  <c r="C121" i="5" s="1"/>
  <c r="H106" i="5"/>
  <c r="G106" i="5"/>
  <c r="F106" i="5"/>
  <c r="E106" i="5"/>
  <c r="D106" i="5"/>
  <c r="C106" i="5"/>
  <c r="O56" i="5"/>
  <c r="M56" i="5"/>
  <c r="K56" i="5"/>
  <c r="I56" i="5"/>
  <c r="Q102" i="5" s="1"/>
  <c r="G56" i="5"/>
  <c r="P102" i="5" s="1"/>
  <c r="E56" i="5"/>
  <c r="O102" i="5" s="1"/>
  <c r="I895" i="3"/>
  <c r="I894" i="3"/>
  <c r="I893" i="3"/>
  <c r="I892" i="3"/>
  <c r="I891" i="3"/>
  <c r="I890" i="3"/>
  <c r="I889" i="3"/>
  <c r="I888" i="3"/>
  <c r="G884" i="3"/>
  <c r="I884" i="3" s="1"/>
  <c r="G883" i="3"/>
  <c r="I883" i="3" s="1"/>
  <c r="G882" i="3"/>
  <c r="I882" i="3" s="1"/>
  <c r="G881" i="3"/>
  <c r="I881" i="3" s="1"/>
  <c r="G880" i="3"/>
  <c r="I880" i="3" s="1"/>
  <c r="G879" i="3"/>
  <c r="I879" i="3" s="1"/>
  <c r="G878" i="3"/>
  <c r="I878" i="3" s="1"/>
  <c r="G876" i="3"/>
  <c r="I876" i="3" s="1"/>
  <c r="G875" i="3"/>
  <c r="I875" i="3" s="1"/>
  <c r="G874" i="3"/>
  <c r="I874" i="3" s="1"/>
  <c r="G873" i="3"/>
  <c r="I873" i="3" s="1"/>
  <c r="G871" i="3"/>
  <c r="I871" i="3" s="1"/>
  <c r="G870" i="3"/>
  <c r="I870" i="3" s="1"/>
  <c r="G846" i="3"/>
  <c r="I846" i="3" s="1"/>
  <c r="G836" i="3"/>
  <c r="I836" i="3" s="1"/>
  <c r="G835" i="3"/>
  <c r="I835" i="3" s="1"/>
  <c r="G834" i="3"/>
  <c r="I834" i="3" s="1"/>
  <c r="G833" i="3"/>
  <c r="I833" i="3" s="1"/>
  <c r="G832" i="3"/>
  <c r="I832" i="3" s="1"/>
  <c r="G831" i="3"/>
  <c r="I831" i="3" s="1"/>
  <c r="G830" i="3"/>
  <c r="I830" i="3" s="1"/>
  <c r="G829" i="3"/>
  <c r="I829" i="3" s="1"/>
  <c r="G825" i="3"/>
  <c r="I825" i="3" s="1"/>
  <c r="G823" i="3"/>
  <c r="I823" i="3" s="1"/>
  <c r="G821" i="3"/>
  <c r="I821" i="3" s="1"/>
  <c r="G819" i="3"/>
  <c r="I819" i="3" s="1"/>
  <c r="G818" i="3"/>
  <c r="I818" i="3" s="1"/>
  <c r="G817" i="3"/>
  <c r="I817" i="3" s="1"/>
  <c r="G815" i="3"/>
  <c r="I815" i="3" s="1"/>
  <c r="G814" i="3"/>
  <c r="I814" i="3" s="1"/>
  <c r="G813" i="3"/>
  <c r="I813" i="3" s="1"/>
  <c r="G811" i="3"/>
  <c r="I811" i="3" s="1"/>
  <c r="G801" i="3"/>
  <c r="I801" i="3" s="1"/>
  <c r="G800" i="3"/>
  <c r="I800" i="3" s="1"/>
  <c r="G799" i="3"/>
  <c r="I799" i="3" s="1"/>
  <c r="G798" i="3"/>
  <c r="I798" i="3" s="1"/>
  <c r="G797" i="3"/>
  <c r="I797" i="3" s="1"/>
  <c r="G796" i="3"/>
  <c r="I796" i="3" s="1"/>
  <c r="G795" i="3"/>
  <c r="I795" i="3" s="1"/>
  <c r="G794" i="3"/>
  <c r="I794" i="3" s="1"/>
  <c r="G792" i="3"/>
  <c r="I792" i="3" s="1"/>
  <c r="G788" i="3"/>
  <c r="I788" i="3" s="1"/>
  <c r="G786" i="3"/>
  <c r="I786" i="3" s="1"/>
  <c r="G785" i="3"/>
  <c r="I785" i="3" s="1"/>
  <c r="G783" i="3"/>
  <c r="I783" i="3" s="1"/>
  <c r="G782" i="3"/>
  <c r="I782" i="3" s="1"/>
  <c r="G781" i="3"/>
  <c r="I781" i="3" s="1"/>
  <c r="G775" i="3"/>
  <c r="I775" i="3" s="1"/>
  <c r="I774" i="3"/>
  <c r="G772" i="3"/>
  <c r="I772" i="3" s="1"/>
  <c r="G771" i="3"/>
  <c r="I771" i="3" s="1"/>
  <c r="G770" i="3"/>
  <c r="I770" i="3" s="1"/>
  <c r="G769" i="3"/>
  <c r="I769" i="3" s="1"/>
  <c r="G768" i="3"/>
  <c r="I768" i="3" s="1"/>
  <c r="G767" i="3"/>
  <c r="I767" i="3" s="1"/>
  <c r="G765" i="3"/>
  <c r="I765" i="3" s="1"/>
  <c r="G763" i="3"/>
  <c r="I763" i="3" s="1"/>
  <c r="G762" i="3"/>
  <c r="I762" i="3" s="1"/>
  <c r="G761" i="3"/>
  <c r="I761" i="3" s="1"/>
  <c r="G759" i="3"/>
  <c r="I759" i="3" s="1"/>
  <c r="G758" i="3"/>
  <c r="I758" i="3" s="1"/>
  <c r="G756" i="3"/>
  <c r="I756" i="3" s="1"/>
  <c r="G754" i="3"/>
  <c r="I754" i="3" s="1"/>
  <c r="G753" i="3"/>
  <c r="I753" i="3" s="1"/>
  <c r="G752" i="3"/>
  <c r="I752" i="3" s="1"/>
  <c r="G751" i="3"/>
  <c r="I751" i="3" s="1"/>
  <c r="G750" i="3"/>
  <c r="I750" i="3" s="1"/>
  <c r="G748" i="3"/>
  <c r="I748" i="3" s="1"/>
  <c r="G747" i="3"/>
  <c r="I747" i="3" s="1"/>
  <c r="G742" i="3"/>
  <c r="I742" i="3" s="1"/>
  <c r="G741" i="3"/>
  <c r="I741" i="3" s="1"/>
  <c r="G740" i="3"/>
  <c r="I740" i="3" s="1"/>
  <c r="G738" i="3"/>
  <c r="I738" i="3" s="1"/>
  <c r="G728" i="3"/>
  <c r="I728" i="3" s="1"/>
  <c r="G727" i="3"/>
  <c r="I727" i="3" s="1"/>
  <c r="G726" i="3"/>
  <c r="I726" i="3" s="1"/>
  <c r="G725" i="3"/>
  <c r="I725" i="3" s="1"/>
  <c r="G724" i="3"/>
  <c r="G721" i="3"/>
  <c r="I721" i="3" s="1"/>
  <c r="G719" i="3"/>
  <c r="I719" i="3" s="1"/>
  <c r="G718" i="3"/>
  <c r="I718" i="3" s="1"/>
  <c r="G714" i="3"/>
  <c r="I714" i="3" s="1"/>
  <c r="G713" i="3"/>
  <c r="I713" i="3" s="1"/>
  <c r="G712" i="3"/>
  <c r="I712" i="3" s="1"/>
  <c r="G711" i="3"/>
  <c r="I711" i="3" s="1"/>
  <c r="G710" i="3"/>
  <c r="I710" i="3" s="1"/>
  <c r="G709" i="3"/>
  <c r="I709" i="3" s="1"/>
  <c r="G705" i="3"/>
  <c r="I705" i="3" s="1"/>
  <c r="G704" i="3"/>
  <c r="I704" i="3" s="1"/>
  <c r="G703" i="3"/>
  <c r="I703" i="3" s="1"/>
  <c r="G702" i="3"/>
  <c r="I702" i="3" s="1"/>
  <c r="G701" i="3"/>
  <c r="I701" i="3" s="1"/>
  <c r="G700" i="3"/>
  <c r="I700" i="3" s="1"/>
  <c r="G699" i="3"/>
  <c r="I699" i="3" s="1"/>
  <c r="G695" i="3"/>
  <c r="I695" i="3" s="1"/>
  <c r="G694" i="3"/>
  <c r="I694" i="3" s="1"/>
  <c r="G693" i="3"/>
  <c r="I693" i="3" s="1"/>
  <c r="G692" i="3"/>
  <c r="I692" i="3" s="1"/>
  <c r="G691" i="3"/>
  <c r="I691" i="3" s="1"/>
  <c r="G690" i="3"/>
  <c r="I690" i="3" s="1"/>
  <c r="G689" i="3"/>
  <c r="I689" i="3" s="1"/>
  <c r="G688" i="3"/>
  <c r="I688" i="3" s="1"/>
  <c r="G687" i="3"/>
  <c r="I687" i="3" s="1"/>
  <c r="G686" i="3"/>
  <c r="I686" i="3" s="1"/>
  <c r="G685" i="3"/>
  <c r="I685" i="3" s="1"/>
  <c r="G684" i="3"/>
  <c r="I684" i="3" s="1"/>
  <c r="G680" i="3"/>
  <c r="I680" i="3" s="1"/>
  <c r="G679" i="3"/>
  <c r="I679" i="3" s="1"/>
  <c r="G673" i="3"/>
  <c r="I673" i="3" s="1"/>
  <c r="G672" i="3"/>
  <c r="I672" i="3" s="1"/>
  <c r="G661" i="3"/>
  <c r="I661" i="3" s="1"/>
  <c r="G658" i="3"/>
  <c r="I658" i="3" s="1"/>
  <c r="G657" i="3"/>
  <c r="I657" i="3" s="1"/>
  <c r="G656" i="3"/>
  <c r="I656" i="3" s="1"/>
  <c r="G655" i="3"/>
  <c r="I655" i="3" s="1"/>
  <c r="G653" i="3"/>
  <c r="I653" i="3" s="1"/>
  <c r="G652" i="3"/>
  <c r="I652" i="3" s="1"/>
  <c r="G650" i="3"/>
  <c r="I650" i="3" s="1"/>
  <c r="G649" i="3"/>
  <c r="I649" i="3" s="1"/>
  <c r="G648" i="3"/>
  <c r="I648" i="3" s="1"/>
  <c r="G647" i="3"/>
  <c r="I647" i="3" s="1"/>
  <c r="G646" i="3"/>
  <c r="I646" i="3" s="1"/>
  <c r="G645" i="3"/>
  <c r="I645" i="3" s="1"/>
  <c r="G644" i="3"/>
  <c r="I644" i="3" s="1"/>
  <c r="G643" i="3"/>
  <c r="I643" i="3" s="1"/>
  <c r="G641" i="3"/>
  <c r="I641" i="3" s="1"/>
  <c r="G640" i="3"/>
  <c r="I640" i="3" s="1"/>
  <c r="G639" i="3"/>
  <c r="I639" i="3" s="1"/>
  <c r="G638" i="3"/>
  <c r="I638" i="3" s="1"/>
  <c r="G637" i="3"/>
  <c r="I637" i="3" s="1"/>
  <c r="G636" i="3"/>
  <c r="I636" i="3" s="1"/>
  <c r="G635" i="3"/>
  <c r="I635" i="3" s="1"/>
  <c r="G633" i="3"/>
  <c r="I633" i="3" s="1"/>
  <c r="G632" i="3"/>
  <c r="I632" i="3" s="1"/>
  <c r="G631" i="3"/>
  <c r="I631" i="3" s="1"/>
  <c r="G630" i="3"/>
  <c r="I630" i="3" s="1"/>
  <c r="G629" i="3"/>
  <c r="I629" i="3" s="1"/>
  <c r="G625" i="3"/>
  <c r="I625" i="3" s="1"/>
  <c r="G624" i="3"/>
  <c r="I624" i="3" s="1"/>
  <c r="G623" i="3"/>
  <c r="I623" i="3" s="1"/>
  <c r="G622" i="3"/>
  <c r="I622" i="3" s="1"/>
  <c r="G621" i="3"/>
  <c r="I621" i="3" s="1"/>
  <c r="G619" i="3"/>
  <c r="I619" i="3" s="1"/>
  <c r="G618" i="3"/>
  <c r="I618" i="3" s="1"/>
  <c r="G617" i="3"/>
  <c r="I617" i="3" s="1"/>
  <c r="G616" i="3"/>
  <c r="I616" i="3" s="1"/>
  <c r="G615" i="3"/>
  <c r="I615" i="3" s="1"/>
  <c r="G613" i="3"/>
  <c r="I613" i="3" s="1"/>
  <c r="G612" i="3"/>
  <c r="I612" i="3" s="1"/>
  <c r="G611" i="3"/>
  <c r="I611" i="3" s="1"/>
  <c r="G610" i="3"/>
  <c r="I610" i="3" s="1"/>
  <c r="G609" i="3"/>
  <c r="I609" i="3" s="1"/>
  <c r="G604" i="3"/>
  <c r="I604" i="3" s="1"/>
  <c r="G603" i="3"/>
  <c r="I603" i="3" s="1"/>
  <c r="G602" i="3"/>
  <c r="I602" i="3" s="1"/>
  <c r="G601" i="3"/>
  <c r="I601" i="3" s="1"/>
  <c r="G600" i="3"/>
  <c r="I600" i="3" s="1"/>
  <c r="G599" i="3"/>
  <c r="I599" i="3" s="1"/>
  <c r="G598" i="3"/>
  <c r="I598" i="3" s="1"/>
  <c r="G597" i="3"/>
  <c r="I597" i="3" s="1"/>
  <c r="G587" i="3"/>
  <c r="I587" i="3" s="1"/>
  <c r="G586" i="3"/>
  <c r="I586" i="3" s="1"/>
  <c r="G585" i="3"/>
  <c r="I585" i="3" s="1"/>
  <c r="G584" i="3"/>
  <c r="I584" i="3" s="1"/>
  <c r="G583" i="3"/>
  <c r="I583" i="3" s="1"/>
  <c r="G582" i="3"/>
  <c r="I582" i="3" s="1"/>
  <c r="G581" i="3"/>
  <c r="I581" i="3" s="1"/>
  <c r="G580" i="3"/>
  <c r="I580" i="3" s="1"/>
  <c r="G576" i="3"/>
  <c r="I576" i="3" s="1"/>
  <c r="G575" i="3"/>
  <c r="I575" i="3" s="1"/>
  <c r="G574" i="3"/>
  <c r="I574" i="3" s="1"/>
  <c r="G572" i="3"/>
  <c r="I572" i="3" s="1"/>
  <c r="G571" i="3"/>
  <c r="I571" i="3" s="1"/>
  <c r="G570" i="3"/>
  <c r="I570" i="3" s="1"/>
  <c r="G568" i="3"/>
  <c r="I568" i="3" s="1"/>
  <c r="G567" i="3"/>
  <c r="I567" i="3" s="1"/>
  <c r="G566" i="3"/>
  <c r="I566" i="3" s="1"/>
  <c r="G564" i="3"/>
  <c r="I564" i="3" s="1"/>
  <c r="G563" i="3"/>
  <c r="I563" i="3" s="1"/>
  <c r="G562" i="3"/>
  <c r="I562" i="3" s="1"/>
  <c r="G561" i="3"/>
  <c r="I561" i="3" s="1"/>
  <c r="G560" i="3"/>
  <c r="I560" i="3" s="1"/>
  <c r="G558" i="3"/>
  <c r="I558" i="3" s="1"/>
  <c r="G557" i="3"/>
  <c r="I557" i="3" s="1"/>
  <c r="G555" i="3"/>
  <c r="I555" i="3" s="1"/>
  <c r="G554" i="3"/>
  <c r="I554" i="3" s="1"/>
  <c r="G553" i="3"/>
  <c r="I553" i="3" s="1"/>
  <c r="G552" i="3"/>
  <c r="I552" i="3" s="1"/>
  <c r="G550" i="3"/>
  <c r="I550" i="3" s="1"/>
  <c r="G549" i="3"/>
  <c r="I549" i="3" s="1"/>
  <c r="G548" i="3"/>
  <c r="I548" i="3" s="1"/>
  <c r="G530" i="3"/>
  <c r="I530" i="3" s="1"/>
  <c r="G529" i="3"/>
  <c r="I529" i="3" s="1"/>
  <c r="G518" i="3"/>
  <c r="I518" i="3" s="1"/>
  <c r="G517" i="3"/>
  <c r="I517" i="3" s="1"/>
  <c r="G516" i="3"/>
  <c r="I516" i="3" s="1"/>
  <c r="G515" i="3"/>
  <c r="I515" i="3" s="1"/>
  <c r="G514" i="3"/>
  <c r="I514" i="3" s="1"/>
  <c r="G513" i="3"/>
  <c r="I513" i="3" s="1"/>
  <c r="G512" i="3"/>
  <c r="I512" i="3" s="1"/>
  <c r="G511" i="3"/>
  <c r="I511" i="3" s="1"/>
  <c r="G507" i="3"/>
  <c r="I507" i="3" s="1"/>
  <c r="G506" i="3"/>
  <c r="I506" i="3" s="1"/>
  <c r="G505" i="3"/>
  <c r="I505" i="3" s="1"/>
  <c r="G504" i="3"/>
  <c r="I504" i="3" s="1"/>
  <c r="G502" i="3"/>
  <c r="I502" i="3" s="1"/>
  <c r="G501" i="3"/>
  <c r="I501" i="3" s="1"/>
  <c r="G500" i="3"/>
  <c r="I500" i="3" s="1"/>
  <c r="G499" i="3"/>
  <c r="I499" i="3" s="1"/>
  <c r="G498" i="3"/>
  <c r="I498" i="3" s="1"/>
  <c r="G496" i="3"/>
  <c r="I496" i="3" s="1"/>
  <c r="G495" i="3"/>
  <c r="I495" i="3" s="1"/>
  <c r="G494" i="3"/>
  <c r="I494" i="3" s="1"/>
  <c r="G492" i="3"/>
  <c r="I492" i="3" s="1"/>
  <c r="G491" i="3"/>
  <c r="I491" i="3" s="1"/>
  <c r="G490" i="3"/>
  <c r="I490" i="3" s="1"/>
  <c r="G489" i="3"/>
  <c r="I489" i="3" s="1"/>
  <c r="G488" i="3"/>
  <c r="I488" i="3" s="1"/>
  <c r="G478" i="3"/>
  <c r="I478" i="3" s="1"/>
  <c r="G477" i="3"/>
  <c r="I477" i="3" s="1"/>
  <c r="G476" i="3"/>
  <c r="I476" i="3" s="1"/>
  <c r="G475" i="3"/>
  <c r="I475" i="3" s="1"/>
  <c r="G474" i="3"/>
  <c r="I474" i="3" s="1"/>
  <c r="G473" i="3"/>
  <c r="I473" i="3" s="1"/>
  <c r="G472" i="3"/>
  <c r="I472" i="3" s="1"/>
  <c r="G471" i="3"/>
  <c r="I471" i="3" s="1"/>
  <c r="G467" i="3"/>
  <c r="I467" i="3" s="1"/>
  <c r="G466" i="3"/>
  <c r="I466" i="3" s="1"/>
  <c r="G465" i="3"/>
  <c r="I465" i="3" s="1"/>
  <c r="G464" i="3"/>
  <c r="I464" i="3" s="1"/>
  <c r="G463" i="3"/>
  <c r="I463" i="3" s="1"/>
  <c r="G462" i="3"/>
  <c r="I462" i="3" s="1"/>
  <c r="G461" i="3"/>
  <c r="I461" i="3" s="1"/>
  <c r="G460" i="3"/>
  <c r="I460" i="3" s="1"/>
  <c r="G459" i="3"/>
  <c r="I459" i="3" s="1"/>
  <c r="G458" i="3"/>
  <c r="I458" i="3" s="1"/>
  <c r="G457" i="3"/>
  <c r="I457" i="3" s="1"/>
  <c r="G456" i="3"/>
  <c r="I456" i="3" s="1"/>
  <c r="G452" i="3"/>
  <c r="I452" i="3" s="1"/>
  <c r="G451" i="3"/>
  <c r="I451" i="3" s="1"/>
  <c r="G450" i="3"/>
  <c r="I450" i="3" s="1"/>
  <c r="G449" i="3"/>
  <c r="I449" i="3" s="1"/>
  <c r="G448" i="3"/>
  <c r="I448" i="3" s="1"/>
  <c r="G446" i="3"/>
  <c r="I446" i="3" s="1"/>
  <c r="G445" i="3"/>
  <c r="I445" i="3" s="1"/>
  <c r="G443" i="3"/>
  <c r="I443" i="3" s="1"/>
  <c r="G442" i="3"/>
  <c r="I442" i="3" s="1"/>
  <c r="G441" i="3"/>
  <c r="I441" i="3" s="1"/>
  <c r="G440" i="3"/>
  <c r="I440" i="3" s="1"/>
  <c r="G439" i="3"/>
  <c r="I439" i="3" s="1"/>
  <c r="G437" i="3"/>
  <c r="I437" i="3" s="1"/>
  <c r="G436" i="3"/>
  <c r="I436" i="3" s="1"/>
  <c r="G435" i="3"/>
  <c r="I435" i="3" s="1"/>
  <c r="G433" i="3"/>
  <c r="I433" i="3" s="1"/>
  <c r="G432" i="3"/>
  <c r="I432" i="3" s="1"/>
  <c r="G431" i="3"/>
  <c r="I431" i="3" s="1"/>
  <c r="G429" i="3"/>
  <c r="I429" i="3" s="1"/>
  <c r="G428" i="3"/>
  <c r="I428" i="3" s="1"/>
  <c r="G426" i="3"/>
  <c r="I426" i="3" s="1"/>
  <c r="G425" i="3"/>
  <c r="I425" i="3" s="1"/>
  <c r="G424" i="3"/>
  <c r="I424" i="3" s="1"/>
  <c r="G423" i="3"/>
  <c r="I423" i="3" s="1"/>
  <c r="G422" i="3"/>
  <c r="I422" i="3" s="1"/>
  <c r="G421" i="3"/>
  <c r="I421" i="3" s="1"/>
  <c r="G416" i="3"/>
  <c r="I416" i="3" s="1"/>
  <c r="G414" i="3"/>
  <c r="I414" i="3" s="1"/>
  <c r="G412" i="3"/>
  <c r="I412" i="3" s="1"/>
  <c r="G411" i="3"/>
  <c r="I411" i="3" s="1"/>
  <c r="G410" i="3"/>
  <c r="I410" i="3" s="1"/>
  <c r="G408" i="3"/>
  <c r="I408" i="3" s="1"/>
  <c r="G407" i="3"/>
  <c r="I407" i="3" s="1"/>
  <c r="G405" i="3"/>
  <c r="I405" i="3" s="1"/>
  <c r="G403" i="3"/>
  <c r="I403" i="3" s="1"/>
  <c r="G402" i="3"/>
  <c r="I402" i="3" s="1"/>
  <c r="G401" i="3"/>
  <c r="I401" i="3" s="1"/>
  <c r="G399" i="3"/>
  <c r="I399" i="3" s="1"/>
  <c r="G397" i="3"/>
  <c r="I397" i="3" s="1"/>
  <c r="G396" i="3"/>
  <c r="I396" i="3" s="1"/>
  <c r="G394" i="3"/>
  <c r="I394" i="3" s="1"/>
  <c r="G393" i="3"/>
  <c r="I393" i="3" s="1"/>
  <c r="G392" i="3"/>
  <c r="I392" i="3" s="1"/>
  <c r="G382" i="3"/>
  <c r="I382" i="3" s="1"/>
  <c r="G381" i="3"/>
  <c r="I381" i="3" s="1"/>
  <c r="G380" i="3"/>
  <c r="I380" i="3" s="1"/>
  <c r="G379" i="3"/>
  <c r="I379" i="3" s="1"/>
  <c r="G378" i="3"/>
  <c r="I378" i="3" s="1"/>
  <c r="G377" i="3"/>
  <c r="I377" i="3" s="1"/>
  <c r="G376" i="3"/>
  <c r="I376" i="3" s="1"/>
  <c r="G375" i="3"/>
  <c r="I375" i="3" s="1"/>
  <c r="G373" i="3"/>
  <c r="I373" i="3" s="1"/>
  <c r="G372" i="3"/>
  <c r="I372" i="3" s="1"/>
  <c r="G371" i="3"/>
  <c r="I371" i="3" s="1"/>
  <c r="G370" i="3"/>
  <c r="I370" i="3" s="1"/>
  <c r="G369" i="3"/>
  <c r="I369" i="3" s="1"/>
  <c r="G365" i="3"/>
  <c r="I365" i="3" s="1"/>
  <c r="G364" i="3"/>
  <c r="I364" i="3" s="1"/>
  <c r="G363" i="3"/>
  <c r="I363" i="3" s="1"/>
  <c r="G362" i="3"/>
  <c r="I362" i="3" s="1"/>
  <c r="G361" i="3"/>
  <c r="I361" i="3" s="1"/>
  <c r="G360" i="3"/>
  <c r="I360" i="3" s="1"/>
  <c r="G359" i="3"/>
  <c r="I359" i="3" s="1"/>
  <c r="G358" i="3"/>
  <c r="I358" i="3" s="1"/>
  <c r="G357" i="3"/>
  <c r="I357" i="3" s="1"/>
  <c r="G356" i="3"/>
  <c r="I356" i="3" s="1"/>
  <c r="G355" i="3"/>
  <c r="I355" i="3" s="1"/>
  <c r="G354" i="3"/>
  <c r="I354" i="3" s="1"/>
  <c r="G353" i="3"/>
  <c r="I353" i="3" s="1"/>
  <c r="G349" i="3"/>
  <c r="I349" i="3" s="1"/>
  <c r="G348" i="3"/>
  <c r="I348" i="3" s="1"/>
  <c r="G347" i="3"/>
  <c r="I347" i="3" s="1"/>
  <c r="G346" i="3"/>
  <c r="I346" i="3" s="1"/>
  <c r="G342" i="3"/>
  <c r="I342" i="3" s="1"/>
  <c r="G341" i="3"/>
  <c r="I341" i="3" s="1"/>
  <c r="G340" i="3"/>
  <c r="I340" i="3" s="1"/>
  <c r="G339" i="3"/>
  <c r="I339" i="3" s="1"/>
  <c r="G337" i="3"/>
  <c r="I337" i="3" s="1"/>
  <c r="G336" i="3"/>
  <c r="I336" i="3" s="1"/>
  <c r="G335" i="3"/>
  <c r="I335" i="3" s="1"/>
  <c r="G334" i="3"/>
  <c r="I334" i="3" s="1"/>
  <c r="G333" i="3"/>
  <c r="I333" i="3" s="1"/>
  <c r="G331" i="3"/>
  <c r="I331" i="3" s="1"/>
  <c r="G330" i="3"/>
  <c r="I330" i="3" s="1"/>
  <c r="G329" i="3"/>
  <c r="I329" i="3" s="1"/>
  <c r="G325" i="3"/>
  <c r="I325" i="3" s="1"/>
  <c r="G324" i="3"/>
  <c r="I324" i="3" s="1"/>
  <c r="G323" i="3"/>
  <c r="I323" i="3" s="1"/>
  <c r="G321" i="3"/>
  <c r="I321" i="3" s="1"/>
  <c r="G320" i="3"/>
  <c r="I320" i="3" s="1"/>
  <c r="G319" i="3"/>
  <c r="I319" i="3" s="1"/>
  <c r="G317" i="3"/>
  <c r="I317" i="3" s="1"/>
  <c r="G316" i="3"/>
  <c r="I316" i="3" s="1"/>
  <c r="G314" i="3"/>
  <c r="I314" i="3" s="1"/>
  <c r="G313" i="3"/>
  <c r="I313" i="3" s="1"/>
  <c r="G312" i="3"/>
  <c r="I312" i="3" s="1"/>
  <c r="G310" i="3"/>
  <c r="I310" i="3" s="1"/>
  <c r="G309" i="3"/>
  <c r="I309" i="3" s="1"/>
  <c r="G308" i="3"/>
  <c r="I308" i="3" s="1"/>
  <c r="G307" i="3"/>
  <c r="I307" i="3" s="1"/>
  <c r="G306" i="3"/>
  <c r="I306" i="3" s="1"/>
  <c r="G305" i="3"/>
  <c r="I305" i="3" s="1"/>
  <c r="G303" i="3"/>
  <c r="I303" i="3" s="1"/>
  <c r="G302" i="3"/>
  <c r="I302" i="3" s="1"/>
  <c r="G292" i="3"/>
  <c r="I292" i="3" s="1"/>
  <c r="G291" i="3"/>
  <c r="I291" i="3" s="1"/>
  <c r="G290" i="3"/>
  <c r="I290" i="3" s="1"/>
  <c r="G289" i="3"/>
  <c r="I289" i="3" s="1"/>
  <c r="G288" i="3"/>
  <c r="I288" i="3" s="1"/>
  <c r="G287" i="3"/>
  <c r="I287" i="3" s="1"/>
  <c r="G286" i="3"/>
  <c r="I286" i="3" s="1"/>
  <c r="G285" i="3"/>
  <c r="I285" i="3" s="1"/>
  <c r="G283" i="3"/>
  <c r="I283" i="3" s="1"/>
  <c r="G282" i="3"/>
  <c r="I282" i="3" s="1"/>
  <c r="G281" i="3"/>
  <c r="I281" i="3" s="1"/>
  <c r="G277" i="3"/>
  <c r="I277" i="3" s="1"/>
  <c r="G276" i="3"/>
  <c r="I276" i="3" s="1"/>
  <c r="G274" i="3"/>
  <c r="I274" i="3" s="1"/>
  <c r="G273" i="3"/>
  <c r="I273" i="3" s="1"/>
  <c r="G269" i="3"/>
  <c r="I269" i="3" s="1"/>
  <c r="G268" i="3"/>
  <c r="I268" i="3" s="1"/>
  <c r="G264" i="3"/>
  <c r="I264" i="3" s="1"/>
  <c r="G263" i="3"/>
  <c r="I263" i="3" s="1"/>
  <c r="G262" i="3"/>
  <c r="I262" i="3" s="1"/>
  <c r="G260" i="3"/>
  <c r="I260" i="3" s="1"/>
  <c r="G258" i="3"/>
  <c r="I258" i="3" s="1"/>
  <c r="G257" i="3"/>
  <c r="I257" i="3" s="1"/>
  <c r="G256" i="3"/>
  <c r="I256" i="3" s="1"/>
  <c r="I255" i="3"/>
  <c r="G251" i="3"/>
  <c r="I251" i="3" s="1"/>
  <c r="G250" i="3"/>
  <c r="I250" i="3" s="1"/>
  <c r="G248" i="3"/>
  <c r="I248" i="3" s="1"/>
  <c r="G247" i="3"/>
  <c r="I247" i="3" s="1"/>
  <c r="G246" i="3"/>
  <c r="I246" i="3" s="1"/>
  <c r="G245" i="3"/>
  <c r="I245" i="3" s="1"/>
  <c r="G244" i="3"/>
  <c r="I244" i="3" s="1"/>
  <c r="G240" i="3"/>
  <c r="I240" i="3" s="1"/>
  <c r="G239" i="3"/>
  <c r="I239" i="3" s="1"/>
  <c r="G238" i="3"/>
  <c r="I238" i="3" s="1"/>
  <c r="G237" i="3"/>
  <c r="I237" i="3" s="1"/>
  <c r="G236" i="3"/>
  <c r="I236" i="3" s="1"/>
  <c r="G234" i="3"/>
  <c r="I234" i="3" s="1"/>
  <c r="G233" i="3"/>
  <c r="I233" i="3" s="1"/>
  <c r="G232" i="3"/>
  <c r="I232" i="3" s="1"/>
  <c r="G230" i="3"/>
  <c r="I230" i="3" s="1"/>
  <c r="G229" i="3"/>
  <c r="I229" i="3" s="1"/>
  <c r="G225" i="3"/>
  <c r="I225" i="3" s="1"/>
  <c r="G224" i="3"/>
  <c r="I224" i="3" s="1"/>
  <c r="G223" i="3"/>
  <c r="I223" i="3" s="1"/>
  <c r="G221" i="3"/>
  <c r="I221" i="3" s="1"/>
  <c r="G220" i="3"/>
  <c r="I220" i="3" s="1"/>
  <c r="G219" i="3"/>
  <c r="I219" i="3" s="1"/>
  <c r="G217" i="3"/>
  <c r="I217" i="3" s="1"/>
  <c r="G216" i="3"/>
  <c r="I216" i="3" s="1"/>
  <c r="G212" i="3"/>
  <c r="I212" i="3" s="1"/>
  <c r="G210" i="3"/>
  <c r="I210" i="3" s="1"/>
  <c r="G209" i="3"/>
  <c r="I209" i="3" s="1"/>
  <c r="G207" i="3"/>
  <c r="I207" i="3" s="1"/>
  <c r="G206" i="3"/>
  <c r="I206" i="3" s="1"/>
  <c r="G205" i="3"/>
  <c r="I205" i="3" s="1"/>
  <c r="G203" i="3"/>
  <c r="I203" i="3" s="1"/>
  <c r="G202" i="3"/>
  <c r="I202" i="3" s="1"/>
  <c r="G201" i="3"/>
  <c r="I201" i="3" s="1"/>
  <c r="G200" i="3"/>
  <c r="I200" i="3" s="1"/>
  <c r="G199" i="3"/>
  <c r="I199" i="3" s="1"/>
  <c r="G197" i="3"/>
  <c r="I197" i="3" s="1"/>
  <c r="G195" i="3"/>
  <c r="I195" i="3" s="1"/>
  <c r="G194" i="3"/>
  <c r="I194" i="3" s="1"/>
  <c r="G184" i="3"/>
  <c r="I184" i="3" s="1"/>
  <c r="G183" i="3"/>
  <c r="I183" i="3" s="1"/>
  <c r="G182" i="3"/>
  <c r="I182" i="3" s="1"/>
  <c r="G181" i="3"/>
  <c r="I181" i="3" s="1"/>
  <c r="G180" i="3"/>
  <c r="I180" i="3" s="1"/>
  <c r="G179" i="3"/>
  <c r="I179" i="3" s="1"/>
  <c r="G178" i="3"/>
  <c r="I178" i="3" s="1"/>
  <c r="G177" i="3"/>
  <c r="I177" i="3" s="1"/>
  <c r="I173" i="3"/>
  <c r="G171" i="3"/>
  <c r="I171" i="3" s="1"/>
  <c r="G170" i="3"/>
  <c r="I170" i="3" s="1"/>
  <c r="G168" i="3"/>
  <c r="I168" i="3" s="1"/>
  <c r="G167" i="3"/>
  <c r="I167" i="3" s="1"/>
  <c r="G166" i="3"/>
  <c r="I166" i="3" s="1"/>
  <c r="G164" i="3"/>
  <c r="I164" i="3" s="1"/>
  <c r="G163" i="3"/>
  <c r="I163" i="3" s="1"/>
  <c r="G162" i="3"/>
  <c r="I162" i="3" s="1"/>
  <c r="G160" i="3"/>
  <c r="I160" i="3" s="1"/>
  <c r="G159" i="3"/>
  <c r="I159" i="3" s="1"/>
  <c r="G158" i="3"/>
  <c r="I158" i="3" s="1"/>
  <c r="G156" i="3"/>
  <c r="I156" i="3" s="1"/>
  <c r="G155" i="3"/>
  <c r="I155" i="3" s="1"/>
  <c r="G153" i="3"/>
  <c r="I153" i="3" s="1"/>
  <c r="G152" i="3"/>
  <c r="I152" i="3" s="1"/>
  <c r="G150" i="3"/>
  <c r="I150" i="3" s="1"/>
  <c r="G149" i="3"/>
  <c r="I149" i="3" s="1"/>
  <c r="G148" i="3"/>
  <c r="I148" i="3" s="1"/>
  <c r="G146" i="3"/>
  <c r="I146" i="3" s="1"/>
  <c r="G145" i="3"/>
  <c r="I145" i="3" s="1"/>
  <c r="G143" i="3"/>
  <c r="I143" i="3" s="1"/>
  <c r="G142" i="3"/>
  <c r="I142" i="3" s="1"/>
  <c r="G139" i="3"/>
  <c r="I139" i="3" s="1"/>
  <c r="G138" i="3"/>
  <c r="I138" i="3" s="1"/>
  <c r="G137" i="3"/>
  <c r="I137" i="3" s="1"/>
  <c r="G135" i="3"/>
  <c r="I135" i="3" s="1"/>
  <c r="G134" i="3"/>
  <c r="I134" i="3" s="1"/>
  <c r="G133" i="3"/>
  <c r="I133" i="3" s="1"/>
  <c r="G131" i="3"/>
  <c r="I131" i="3" s="1"/>
  <c r="G130" i="3"/>
  <c r="I130" i="3" s="1"/>
  <c r="G129" i="3"/>
  <c r="I129" i="3" s="1"/>
  <c r="G115" i="3"/>
  <c r="I115" i="3" s="1"/>
  <c r="G114" i="3"/>
  <c r="I114" i="3" s="1"/>
  <c r="G113" i="3"/>
  <c r="I113" i="3" s="1"/>
  <c r="G103" i="3"/>
  <c r="I103" i="3" s="1"/>
  <c r="G102" i="3"/>
  <c r="I102" i="3" s="1"/>
  <c r="G101" i="3"/>
  <c r="I101" i="3" s="1"/>
  <c r="G100" i="3"/>
  <c r="I100" i="3" s="1"/>
  <c r="G98" i="3"/>
  <c r="I98" i="3" s="1"/>
  <c r="G97" i="3"/>
  <c r="I97" i="3" s="1"/>
  <c r="G96" i="3"/>
  <c r="I96" i="3" s="1"/>
  <c r="G94" i="3"/>
  <c r="I94" i="3" s="1"/>
  <c r="G93" i="3"/>
  <c r="I93" i="3" s="1"/>
  <c r="G91" i="3"/>
  <c r="I91" i="3" s="1"/>
  <c r="G90" i="3"/>
  <c r="I90" i="3" s="1"/>
  <c r="G88" i="3"/>
  <c r="I88" i="3" s="1"/>
  <c r="G87" i="3"/>
  <c r="I87" i="3" s="1"/>
  <c r="G76" i="3"/>
  <c r="I76" i="3" s="1"/>
  <c r="G75" i="3"/>
  <c r="I75" i="3" s="1"/>
  <c r="G74" i="3"/>
  <c r="I74" i="3" s="1"/>
  <c r="G73" i="3"/>
  <c r="I73" i="3" s="1"/>
  <c r="G72" i="3"/>
  <c r="I72" i="3" s="1"/>
  <c r="G71" i="3"/>
  <c r="I71" i="3" s="1"/>
  <c r="G70" i="3"/>
  <c r="I70" i="3" s="1"/>
  <c r="G69" i="3"/>
  <c r="I69" i="3" s="1"/>
  <c r="G67" i="3"/>
  <c r="I67" i="3" s="1"/>
  <c r="G66" i="3"/>
  <c r="I66" i="3" s="1"/>
  <c r="G65" i="3"/>
  <c r="I65" i="3" s="1"/>
  <c r="G64" i="3"/>
  <c r="I64" i="3" s="1"/>
  <c r="G63" i="3"/>
  <c r="I63" i="3" s="1"/>
  <c r="G59" i="3"/>
  <c r="I59" i="3" s="1"/>
  <c r="G58" i="3"/>
  <c r="I58" i="3" s="1"/>
  <c r="G57" i="3"/>
  <c r="I57" i="3" s="1"/>
  <c r="G56" i="3"/>
  <c r="I56" i="3" s="1"/>
  <c r="G55" i="3"/>
  <c r="I55" i="3" s="1"/>
  <c r="G53" i="3"/>
  <c r="I53" i="3" s="1"/>
  <c r="G52" i="3"/>
  <c r="I52" i="3" s="1"/>
  <c r="G51" i="3"/>
  <c r="I51" i="3" s="1"/>
  <c r="G50" i="3"/>
  <c r="I50" i="3" s="1"/>
  <c r="G49" i="3"/>
  <c r="I49" i="3" s="1"/>
  <c r="G45" i="3"/>
  <c r="I45" i="3" s="1"/>
  <c r="G44" i="3"/>
  <c r="I44" i="3" s="1"/>
  <c r="G43" i="3"/>
  <c r="I43" i="3" s="1"/>
  <c r="G42" i="3"/>
  <c r="I42" i="3" s="1"/>
  <c r="G41" i="3"/>
  <c r="I41" i="3" s="1"/>
  <c r="G39" i="3"/>
  <c r="I39" i="3" s="1"/>
  <c r="G38" i="3"/>
  <c r="I38" i="3" s="1"/>
  <c r="G37" i="3"/>
  <c r="I37" i="3" s="1"/>
  <c r="G36" i="3"/>
  <c r="I36" i="3" s="1"/>
  <c r="G35" i="3"/>
  <c r="I35" i="3" s="1"/>
  <c r="G31" i="3"/>
  <c r="I31" i="3" s="1"/>
  <c r="G30" i="3"/>
  <c r="I30" i="3" s="1"/>
  <c r="G29" i="3"/>
  <c r="I29" i="3" s="1"/>
  <c r="G28" i="3"/>
  <c r="I28" i="3" s="1"/>
  <c r="G27" i="3"/>
  <c r="I27" i="3" s="1"/>
  <c r="G23" i="3"/>
  <c r="I23" i="3" s="1"/>
  <c r="G22" i="3"/>
  <c r="I22" i="3" s="1"/>
  <c r="G21" i="3"/>
  <c r="I21" i="3" s="1"/>
  <c r="G20" i="3"/>
  <c r="I20" i="3" s="1"/>
  <c r="G19" i="3"/>
  <c r="I19" i="3" s="1"/>
  <c r="G18" i="3"/>
  <c r="I18" i="3" s="1"/>
  <c r="G17" i="3"/>
  <c r="I17" i="3" s="1"/>
  <c r="G15" i="3"/>
  <c r="I15" i="3" s="1"/>
  <c r="G14" i="3"/>
  <c r="I14" i="3" s="1"/>
  <c r="C110" i="5" l="1"/>
  <c r="D110" i="5"/>
  <c r="E110" i="5"/>
  <c r="C108" i="5"/>
  <c r="D108" i="5"/>
  <c r="E108" i="5"/>
  <c r="H22" i="1"/>
  <c r="I724" i="3"/>
  <c r="J724" i="3" s="1"/>
  <c r="H23" i="1"/>
  <c r="J457" i="3"/>
  <c r="J354" i="3"/>
  <c r="J360" i="3"/>
  <c r="J602" i="3"/>
  <c r="J358" i="3"/>
  <c r="J459" i="3"/>
  <c r="J467" i="3"/>
  <c r="J356" i="3"/>
  <c r="J362" i="3"/>
  <c r="J604" i="3"/>
  <c r="J893" i="3"/>
  <c r="J895" i="3"/>
  <c r="H863" i="3"/>
  <c r="J888" i="3"/>
  <c r="H187" i="3"/>
  <c r="G79" i="3"/>
  <c r="H481" i="3"/>
  <c r="H590" i="3"/>
  <c r="H898" i="3"/>
  <c r="H804" i="3"/>
  <c r="H731" i="3"/>
  <c r="H839" i="3"/>
  <c r="H79" i="3"/>
  <c r="H665" i="3"/>
  <c r="H295" i="3"/>
  <c r="H385" i="3"/>
  <c r="H521" i="3"/>
  <c r="E104" i="4" a="1"/>
  <c r="E105" i="4" s="1"/>
  <c r="E74" i="4" a="1"/>
  <c r="E75" i="4" s="1"/>
  <c r="E64" i="4" a="1"/>
  <c r="E69" i="4" s="1"/>
  <c r="E126" i="4" a="1"/>
  <c r="E129" i="4" s="1"/>
  <c r="E52" i="4" a="1"/>
  <c r="E55" i="4" s="1"/>
  <c r="E84" i="4" a="1"/>
  <c r="E89" i="4" s="1"/>
  <c r="E116" i="4" a="1"/>
  <c r="E118" i="4" s="1"/>
  <c r="E42" i="4" a="1"/>
  <c r="E47" i="4" s="1"/>
  <c r="E94" i="4" a="1"/>
  <c r="E99" i="4" s="1"/>
  <c r="E136" i="4" a="1"/>
  <c r="E137" i="4" s="1"/>
  <c r="L102" i="5"/>
  <c r="L140" i="5" s="1"/>
  <c r="R102" i="5"/>
  <c r="M102" i="5"/>
  <c r="M140" i="5" s="1"/>
  <c r="S102" i="5"/>
  <c r="N102" i="5"/>
  <c r="N140" i="5" s="1"/>
  <c r="T102" i="5"/>
  <c r="J101" i="3"/>
  <c r="J137" i="3"/>
  <c r="J163" i="3"/>
  <c r="J224" i="3"/>
  <c r="J90" i="3"/>
  <c r="J114" i="3"/>
  <c r="J143" i="3"/>
  <c r="J168" i="3"/>
  <c r="J194" i="3"/>
  <c r="J232" i="3"/>
  <c r="J782" i="3"/>
  <c r="J401" i="3"/>
  <c r="J244" i="3"/>
  <c r="J692" i="3"/>
  <c r="J603" i="3"/>
  <c r="J772" i="3"/>
  <c r="J131" i="3"/>
  <c r="J149" i="3"/>
  <c r="J200" i="3"/>
  <c r="J256" i="3"/>
  <c r="J442" i="3"/>
  <c r="J703" i="3"/>
  <c r="J788" i="3"/>
  <c r="J22" i="3"/>
  <c r="J599" i="3"/>
  <c r="J821" i="3"/>
  <c r="J289" i="3"/>
  <c r="J650" i="3"/>
  <c r="C102" i="5"/>
  <c r="I102" i="5"/>
  <c r="D102" i="5"/>
  <c r="J102" i="5"/>
  <c r="K102" i="5"/>
  <c r="E102" i="5"/>
  <c r="J94" i="3"/>
  <c r="J100" i="3"/>
  <c r="J113" i="3"/>
  <c r="J130" i="3"/>
  <c r="J135" i="3"/>
  <c r="J148" i="3"/>
  <c r="J153" i="3"/>
  <c r="J159" i="3"/>
  <c r="J201" i="3"/>
  <c r="J206" i="3"/>
  <c r="J233" i="3"/>
  <c r="J238" i="3"/>
  <c r="J423" i="3"/>
  <c r="J443" i="3"/>
  <c r="J835" i="3"/>
  <c r="J870" i="3"/>
  <c r="J750" i="3"/>
  <c r="J31" i="3"/>
  <c r="J38" i="3"/>
  <c r="J179" i="3"/>
  <c r="J183" i="3"/>
  <c r="J331" i="3"/>
  <c r="J572" i="3"/>
  <c r="J672" i="3"/>
  <c r="J830" i="3"/>
  <c r="J35" i="3"/>
  <c r="J202" i="3"/>
  <c r="J342" i="3"/>
  <c r="J217" i="3"/>
  <c r="J365" i="3"/>
  <c r="J458" i="3"/>
  <c r="J462" i="3"/>
  <c r="J564" i="3"/>
  <c r="J582" i="3"/>
  <c r="J702" i="3"/>
  <c r="J53" i="3"/>
  <c r="J74" i="3"/>
  <c r="J317" i="3"/>
  <c r="J323" i="3"/>
  <c r="J340" i="3"/>
  <c r="J478" i="3"/>
  <c r="J761" i="3"/>
  <c r="J813" i="3"/>
  <c r="J652" i="3"/>
  <c r="J684" i="3"/>
  <c r="J783" i="3"/>
  <c r="J797" i="3"/>
  <c r="J221" i="3"/>
  <c r="J623" i="3"/>
  <c r="J673" i="3"/>
  <c r="J167" i="3"/>
  <c r="J701" i="3"/>
  <c r="J712" i="3"/>
  <c r="J880" i="3"/>
  <c r="J876" i="3"/>
  <c r="J881" i="3"/>
  <c r="J833" i="3"/>
  <c r="J817" i="3"/>
  <c r="J818" i="3"/>
  <c r="J794" i="3"/>
  <c r="J66" i="3"/>
  <c r="J71" i="3"/>
  <c r="J164" i="3"/>
  <c r="J170" i="3"/>
  <c r="J765" i="3"/>
  <c r="J814" i="3"/>
  <c r="J882" i="3"/>
  <c r="J889" i="3"/>
  <c r="J96" i="3"/>
  <c r="J155" i="3"/>
  <c r="J160" i="3"/>
  <c r="J245" i="3"/>
  <c r="J456" i="3"/>
  <c r="J496" i="3"/>
  <c r="J506" i="3"/>
  <c r="J633" i="3"/>
  <c r="J638" i="3"/>
  <c r="J643" i="3"/>
  <c r="J178" i="3"/>
  <c r="J357" i="3"/>
  <c r="J846" i="3"/>
  <c r="J51" i="3"/>
  <c r="J72" i="3"/>
  <c r="J166" i="3"/>
  <c r="J171" i="3"/>
  <c r="J225" i="3"/>
  <c r="J379" i="3"/>
  <c r="J798" i="3"/>
  <c r="G839" i="3"/>
  <c r="J815" i="3"/>
  <c r="J879" i="3"/>
  <c r="J832" i="3"/>
  <c r="J91" i="3"/>
  <c r="J97" i="3"/>
  <c r="J102" i="3"/>
  <c r="J115" i="3"/>
  <c r="J138" i="3"/>
  <c r="J145" i="3"/>
  <c r="J150" i="3"/>
  <c r="J156" i="3"/>
  <c r="J162" i="3"/>
  <c r="J180" i="3"/>
  <c r="J251" i="3"/>
  <c r="J264" i="3"/>
  <c r="J363" i="3"/>
  <c r="J397" i="3"/>
  <c r="J416" i="3"/>
  <c r="J435" i="3"/>
  <c r="J502" i="3"/>
  <c r="J507" i="3"/>
  <c r="J630" i="3"/>
  <c r="J658" i="3"/>
  <c r="J685" i="3"/>
  <c r="J689" i="3"/>
  <c r="J786" i="3"/>
  <c r="J799" i="3"/>
  <c r="J811" i="3"/>
  <c r="J834" i="3"/>
  <c r="J88" i="3"/>
  <c r="J142" i="3"/>
  <c r="J774" i="3"/>
  <c r="J65" i="3"/>
  <c r="J353" i="3"/>
  <c r="J769" i="3"/>
  <c r="J93" i="3"/>
  <c r="J98" i="3"/>
  <c r="J103" i="3"/>
  <c r="J129" i="3"/>
  <c r="J134" i="3"/>
  <c r="J139" i="3"/>
  <c r="J146" i="3"/>
  <c r="J152" i="3"/>
  <c r="J158" i="3"/>
  <c r="J177" i="3"/>
  <c r="J199" i="3"/>
  <c r="J223" i="3"/>
  <c r="J276" i="3"/>
  <c r="J371" i="3"/>
  <c r="J393" i="3"/>
  <c r="J515" i="3"/>
  <c r="J558" i="3"/>
  <c r="J598" i="3"/>
  <c r="J615" i="3"/>
  <c r="J619" i="3"/>
  <c r="J631" i="3"/>
  <c r="J645" i="3"/>
  <c r="J680" i="3"/>
  <c r="J738" i="3"/>
  <c r="J752" i="3"/>
  <c r="J800" i="3"/>
  <c r="J823" i="3"/>
  <c r="J741" i="3"/>
  <c r="J801" i="3"/>
  <c r="J795" i="3"/>
  <c r="J785" i="3"/>
  <c r="J770" i="3"/>
  <c r="J771" i="3"/>
  <c r="J768" i="3"/>
  <c r="J756" i="3"/>
  <c r="J753" i="3"/>
  <c r="J754" i="3"/>
  <c r="J747" i="3"/>
  <c r="J792" i="3"/>
  <c r="J713" i="3"/>
  <c r="J687" i="3"/>
  <c r="J727" i="3"/>
  <c r="J719" i="3"/>
  <c r="J710" i="3"/>
  <c r="J711" i="3"/>
  <c r="J700" i="3"/>
  <c r="J693" i="3"/>
  <c r="J694" i="3"/>
  <c r="J691" i="3"/>
  <c r="J679" i="3"/>
  <c r="J618" i="3"/>
  <c r="J464" i="3"/>
  <c r="J728" i="3"/>
  <c r="J705" i="3"/>
  <c r="J410" i="3"/>
  <c r="J709" i="3"/>
  <c r="J361" i="3"/>
  <c r="J657" i="3"/>
  <c r="J635" i="3"/>
  <c r="J629" i="3"/>
  <c r="J661" i="3"/>
  <c r="J656" i="3"/>
  <c r="J653" i="3"/>
  <c r="J644" i="3"/>
  <c r="J649" i="3"/>
  <c r="J639" i="3"/>
  <c r="J636" i="3"/>
  <c r="J640" i="3"/>
  <c r="J637" i="3"/>
  <c r="J641" i="3"/>
  <c r="J632" i="3"/>
  <c r="J622" i="3"/>
  <c r="J624" i="3"/>
  <c r="J621" i="3"/>
  <c r="J617" i="3"/>
  <c r="J611" i="3"/>
  <c r="J612" i="3"/>
  <c r="J609" i="3"/>
  <c r="J597" i="3"/>
  <c r="J600" i="3"/>
  <c r="J571" i="3"/>
  <c r="J552" i="3"/>
  <c r="J586" i="3"/>
  <c r="J583" i="3"/>
  <c r="J580" i="3"/>
  <c r="J584" i="3"/>
  <c r="J581" i="3"/>
  <c r="J587" i="3"/>
  <c r="J574" i="3"/>
  <c r="J575" i="3"/>
  <c r="J570" i="3"/>
  <c r="J567" i="3"/>
  <c r="J566" i="3"/>
  <c r="J562" i="3"/>
  <c r="J563" i="3"/>
  <c r="J560" i="3"/>
  <c r="J554" i="3"/>
  <c r="J555" i="3"/>
  <c r="J548" i="3"/>
  <c r="J550" i="3"/>
  <c r="J529" i="3"/>
  <c r="J511" i="3"/>
  <c r="J514" i="3"/>
  <c r="J517" i="3"/>
  <c r="J505" i="3"/>
  <c r="J498" i="3"/>
  <c r="J501" i="3"/>
  <c r="J494" i="3"/>
  <c r="J490" i="3"/>
  <c r="J476" i="3"/>
  <c r="J473" i="3"/>
  <c r="J452" i="3"/>
  <c r="J445" i="3"/>
  <c r="J429" i="3"/>
  <c r="J441" i="3"/>
  <c r="J433" i="3"/>
  <c r="J449" i="3"/>
  <c r="J437" i="3"/>
  <c r="J425" i="3"/>
  <c r="J422" i="3"/>
  <c r="J381" i="3"/>
  <c r="J378" i="3"/>
  <c r="J375" i="3"/>
  <c r="J414" i="3"/>
  <c r="J405" i="3"/>
  <c r="J396" i="3"/>
  <c r="J392" i="3"/>
  <c r="J133" i="3"/>
  <c r="J173" i="3"/>
  <c r="J355" i="3"/>
  <c r="J347" i="3"/>
  <c r="J341" i="3"/>
  <c r="J337" i="3"/>
  <c r="J334" i="3"/>
  <c r="J330" i="3"/>
  <c r="J312" i="3"/>
  <c r="J324" i="3"/>
  <c r="J320" i="3"/>
  <c r="J316" i="3"/>
  <c r="J308" i="3"/>
  <c r="J305" i="3"/>
  <c r="J290" i="3"/>
  <c r="J287" i="3"/>
  <c r="J283" i="3"/>
  <c r="J277" i="3"/>
  <c r="J273" i="3"/>
  <c r="J260" i="3"/>
  <c r="J250" i="3"/>
  <c r="J246" i="3"/>
  <c r="J237" i="3"/>
  <c r="J234" i="3"/>
  <c r="J229" i="3"/>
  <c r="J210" i="3"/>
  <c r="J874" i="3"/>
  <c r="J87" i="3"/>
  <c r="J69" i="3"/>
  <c r="J75" i="3"/>
  <c r="J59" i="3"/>
  <c r="J56" i="3"/>
  <c r="J52" i="3"/>
  <c r="J49" i="3"/>
  <c r="J39" i="3"/>
  <c r="J43" i="3"/>
  <c r="J30" i="3"/>
  <c r="J27" i="3"/>
  <c r="J18" i="3"/>
  <c r="J382" i="3"/>
  <c r="J394" i="3"/>
  <c r="J440" i="3"/>
  <c r="J495" i="3"/>
  <c r="J512" i="3"/>
  <c r="J516" i="3"/>
  <c r="J549" i="3"/>
  <c r="J41" i="3"/>
  <c r="J63" i="3"/>
  <c r="J209" i="3"/>
  <c r="J335" i="3"/>
  <c r="J346" i="3"/>
  <c r="J407" i="3"/>
  <c r="J431" i="3"/>
  <c r="J450" i="3"/>
  <c r="J721" i="3"/>
  <c r="J890" i="3"/>
  <c r="J884" i="3"/>
  <c r="J894" i="3"/>
  <c r="J15" i="3"/>
  <c r="J42" i="3"/>
  <c r="J64" i="3"/>
  <c r="J465" i="3"/>
  <c r="J472" i="3"/>
  <c r="J488" i="3"/>
  <c r="J492" i="3"/>
  <c r="J714" i="3"/>
  <c r="J762" i="3"/>
  <c r="J825" i="3"/>
  <c r="J21" i="3"/>
  <c r="J73" i="3"/>
  <c r="J184" i="3"/>
  <c r="J197" i="3"/>
  <c r="J212" i="3"/>
  <c r="J372" i="3"/>
  <c r="J466" i="3"/>
  <c r="J489" i="3"/>
  <c r="J557" i="3"/>
  <c r="J718" i="3"/>
  <c r="J725" i="3"/>
  <c r="J742" i="3"/>
  <c r="J763" i="3"/>
  <c r="J819" i="3"/>
  <c r="J836" i="3"/>
  <c r="J873" i="3"/>
  <c r="J878" i="3"/>
  <c r="J28" i="3"/>
  <c r="J57" i="3"/>
  <c r="J67" i="3"/>
  <c r="J181" i="3"/>
  <c r="J219" i="3"/>
  <c r="J258" i="3"/>
  <c r="J306" i="3"/>
  <c r="J333" i="3"/>
  <c r="J336" i="3"/>
  <c r="J426" i="3"/>
  <c r="J436" i="3"/>
  <c r="J513" i="3"/>
  <c r="J530" i="3"/>
  <c r="J568" i="3"/>
  <c r="J610" i="3"/>
  <c r="J613" i="3"/>
  <c r="J726" i="3"/>
  <c r="J767" i="3"/>
  <c r="J829" i="3"/>
  <c r="J883" i="3"/>
  <c r="J14" i="3"/>
  <c r="J29" i="3"/>
  <c r="J50" i="3"/>
  <c r="J58" i="3"/>
  <c r="J182" i="3"/>
  <c r="J207" i="3"/>
  <c r="J220" i="3"/>
  <c r="J230" i="3"/>
  <c r="J310" i="3"/>
  <c r="J359" i="3"/>
  <c r="J463" i="3"/>
  <c r="J477" i="3"/>
  <c r="J561" i="3"/>
  <c r="J585" i="3"/>
  <c r="J601" i="3"/>
  <c r="J625" i="3"/>
  <c r="J19" i="3"/>
  <c r="J23" i="3"/>
  <c r="J36" i="3"/>
  <c r="J44" i="3"/>
  <c r="J55" i="3"/>
  <c r="J76" i="3"/>
  <c r="J203" i="3"/>
  <c r="J216" i="3"/>
  <c r="J348" i="3"/>
  <c r="J376" i="3"/>
  <c r="J411" i="3"/>
  <c r="J446" i="3"/>
  <c r="J460" i="3"/>
  <c r="J474" i="3"/>
  <c r="J499" i="3"/>
  <c r="J504" i="3"/>
  <c r="J518" i="3"/>
  <c r="J646" i="3"/>
  <c r="J686" i="3"/>
  <c r="J695" i="3"/>
  <c r="J758" i="3"/>
  <c r="J775" i="3"/>
  <c r="J891" i="3"/>
  <c r="J20" i="3"/>
  <c r="J37" i="3"/>
  <c r="J45" i="3"/>
  <c r="J70" i="3"/>
  <c r="J195" i="3"/>
  <c r="J205" i="3"/>
  <c r="J240" i="3"/>
  <c r="J339" i="3"/>
  <c r="J349" i="3"/>
  <c r="J369" i="3"/>
  <c r="J402" i="3"/>
  <c r="J439" i="3"/>
  <c r="J448" i="3"/>
  <c r="J461" i="3"/>
  <c r="J471" i="3"/>
  <c r="J475" i="3"/>
  <c r="J491" i="3"/>
  <c r="J500" i="3"/>
  <c r="J553" i="3"/>
  <c r="J576" i="3"/>
  <c r="J616" i="3"/>
  <c r="J647" i="3"/>
  <c r="J655" i="3"/>
  <c r="J690" i="3"/>
  <c r="J699" i="3"/>
  <c r="J751" i="3"/>
  <c r="J759" i="3"/>
  <c r="J781" i="3"/>
  <c r="J796" i="3"/>
  <c r="R103" i="5"/>
  <c r="S103" i="5"/>
  <c r="F107" i="5"/>
  <c r="F140" i="5" s="1"/>
  <c r="G107" i="5"/>
  <c r="G140" i="5" s="1"/>
  <c r="T103" i="5"/>
  <c r="H107" i="5"/>
  <c r="H140" i="5" s="1"/>
  <c r="O103" i="5"/>
  <c r="O140" i="5" s="1"/>
  <c r="C107" i="5"/>
  <c r="P103" i="5"/>
  <c r="P140" i="5" s="1"/>
  <c r="D107" i="5"/>
  <c r="E107" i="5"/>
  <c r="J17" i="3"/>
  <c r="J236" i="3"/>
  <c r="J248" i="3"/>
  <c r="J263" i="3"/>
  <c r="J282" i="3"/>
  <c r="J292" i="3"/>
  <c r="J380" i="3"/>
  <c r="J421" i="3"/>
  <c r="J688" i="3"/>
  <c r="J831" i="3"/>
  <c r="G863" i="3"/>
  <c r="G295" i="3"/>
  <c r="J257" i="3"/>
  <c r="J274" i="3"/>
  <c r="J288" i="3"/>
  <c r="J428" i="3"/>
  <c r="J648" i="3"/>
  <c r="G898" i="3"/>
  <c r="J871" i="3"/>
  <c r="J307" i="3"/>
  <c r="J319" i="3"/>
  <c r="J370" i="3"/>
  <c r="J403" i="3"/>
  <c r="G385" i="3"/>
  <c r="J302" i="3"/>
  <c r="J313" i="3"/>
  <c r="J325" i="3"/>
  <c r="J377" i="3"/>
  <c r="J412" i="3"/>
  <c r="J268" i="3"/>
  <c r="J285" i="3"/>
  <c r="J892" i="3"/>
  <c r="J303" i="3"/>
  <c r="J314" i="3"/>
  <c r="J329" i="3"/>
  <c r="J424" i="3"/>
  <c r="G665" i="3"/>
  <c r="G731" i="3"/>
  <c r="G804" i="3"/>
  <c r="J748" i="3"/>
  <c r="J239" i="3"/>
  <c r="J255" i="3"/>
  <c r="J269" i="3"/>
  <c r="J286" i="3"/>
  <c r="J364" i="3"/>
  <c r="G481" i="3"/>
  <c r="J399" i="3"/>
  <c r="J451" i="3"/>
  <c r="J309" i="3"/>
  <c r="J321" i="3"/>
  <c r="J432" i="3"/>
  <c r="J704" i="3"/>
  <c r="J875" i="3"/>
  <c r="J247" i="3"/>
  <c r="J262" i="3"/>
  <c r="J281" i="3"/>
  <c r="J291" i="3"/>
  <c r="J373" i="3"/>
  <c r="J408" i="3"/>
  <c r="G521" i="3"/>
  <c r="G590" i="3"/>
  <c r="J740" i="3"/>
  <c r="G99" i="4" l="1"/>
  <c r="H99" i="4" s="1"/>
  <c r="G47" i="4"/>
  <c r="H47" i="4" s="1"/>
  <c r="G89" i="4"/>
  <c r="H89" i="4" s="1"/>
  <c r="G55" i="4"/>
  <c r="H55" i="4" s="1"/>
  <c r="G129" i="4"/>
  <c r="H129" i="4" s="1"/>
  <c r="G69" i="4"/>
  <c r="H69" i="4" s="1"/>
  <c r="G118" i="4"/>
  <c r="H118" i="4" s="1"/>
  <c r="G75" i="4"/>
  <c r="H75" i="4" s="1"/>
  <c r="G105" i="4"/>
  <c r="H105" i="4" s="1"/>
  <c r="G137" i="4"/>
  <c r="H137" i="4" s="1"/>
  <c r="G187" i="3"/>
  <c r="G900" i="3" s="1"/>
  <c r="I79" i="3"/>
  <c r="J79" i="3" s="1"/>
  <c r="H900" i="3"/>
  <c r="J39" i="1" s="1"/>
  <c r="E117" i="4"/>
  <c r="E65" i="4"/>
  <c r="E66" i="4"/>
  <c r="E104" i="4"/>
  <c r="E107" i="4"/>
  <c r="E109" i="4"/>
  <c r="E108" i="4"/>
  <c r="E106" i="4"/>
  <c r="E76" i="4"/>
  <c r="E74" i="4"/>
  <c r="E139" i="4"/>
  <c r="E78" i="4"/>
  <c r="E120" i="4"/>
  <c r="E64" i="4"/>
  <c r="E85" i="4"/>
  <c r="E77" i="4"/>
  <c r="E131" i="4"/>
  <c r="E128" i="4"/>
  <c r="E42" i="4"/>
  <c r="E116" i="4"/>
  <c r="E46" i="4"/>
  <c r="E79" i="4"/>
  <c r="E121" i="4"/>
  <c r="E98" i="4"/>
  <c r="E45" i="4"/>
  <c r="E127" i="4"/>
  <c r="E57" i="4"/>
  <c r="E68" i="4"/>
  <c r="E119" i="4"/>
  <c r="E97" i="4"/>
  <c r="E53" i="4"/>
  <c r="E56" i="4"/>
  <c r="E43" i="4"/>
  <c r="E52" i="4"/>
  <c r="E54" i="4"/>
  <c r="E94" i="4"/>
  <c r="E130" i="4"/>
  <c r="E126" i="4"/>
  <c r="E44" i="4"/>
  <c r="E67" i="4"/>
  <c r="E96" i="4"/>
  <c r="E95" i="4"/>
  <c r="E86" i="4"/>
  <c r="E140" i="4"/>
  <c r="E136" i="4"/>
  <c r="E88" i="4"/>
  <c r="E84" i="4"/>
  <c r="E138" i="4"/>
  <c r="T140" i="5"/>
  <c r="R140" i="5"/>
  <c r="E87" i="4"/>
  <c r="E141" i="4"/>
  <c r="E140" i="5"/>
  <c r="S140" i="5"/>
  <c r="K103" i="5"/>
  <c r="K140" i="5" s="1"/>
  <c r="Q103" i="5"/>
  <c r="Q140" i="5" s="1"/>
  <c r="J40" i="1"/>
  <c r="H27" i="1"/>
  <c r="J27" i="1" s="1"/>
  <c r="H32" i="1"/>
  <c r="J32" i="1" s="1"/>
  <c r="H33" i="1"/>
  <c r="J33" i="1" s="1"/>
  <c r="J898" i="3"/>
  <c r="H34" i="1"/>
  <c r="J34" i="1" s="1"/>
  <c r="H24" i="1"/>
  <c r="J24" i="1" s="1"/>
  <c r="J23" i="1"/>
  <c r="H31" i="1"/>
  <c r="J31" i="1" s="1"/>
  <c r="H28" i="1"/>
  <c r="J28" i="1" s="1"/>
  <c r="H30" i="1"/>
  <c r="J30" i="1" s="1"/>
  <c r="H29" i="1"/>
  <c r="J29" i="1" s="1"/>
  <c r="H26" i="1"/>
  <c r="J26" i="1" s="1"/>
  <c r="H25" i="1"/>
  <c r="J25" i="1" s="1"/>
  <c r="J22" i="1"/>
  <c r="J103" i="5"/>
  <c r="J140" i="5" s="1"/>
  <c r="D103" i="5"/>
  <c r="D140" i="5" s="1"/>
  <c r="C103" i="5"/>
  <c r="C140" i="5" s="1"/>
  <c r="I103" i="5"/>
  <c r="I140" i="5" s="1"/>
  <c r="I863" i="3"/>
  <c r="J863" i="3" s="1"/>
  <c r="I187" i="3"/>
  <c r="J187" i="3" s="1"/>
  <c r="I665" i="3"/>
  <c r="J665" i="3" s="1"/>
  <c r="I839" i="3"/>
  <c r="J839" i="3" s="1"/>
  <c r="I590" i="3"/>
  <c r="J590" i="3" s="1"/>
  <c r="I521" i="3"/>
  <c r="J521" i="3" s="1"/>
  <c r="I295" i="3"/>
  <c r="J295" i="3" s="1"/>
  <c r="I385" i="3"/>
  <c r="J385" i="3" s="1"/>
  <c r="I481" i="3"/>
  <c r="J481" i="3" s="1"/>
  <c r="I731" i="3"/>
  <c r="J731" i="3" s="1"/>
  <c r="I898" i="3"/>
  <c r="I804" i="3"/>
  <c r="J804" i="3" s="1"/>
  <c r="G138" i="4" l="1"/>
  <c r="H138" i="4" s="1"/>
  <c r="G94" i="4"/>
  <c r="H94" i="4" s="1"/>
  <c r="G98" i="4"/>
  <c r="H98" i="4" s="1"/>
  <c r="G78" i="4"/>
  <c r="H78" i="4" s="1"/>
  <c r="G84" i="4"/>
  <c r="G54" i="4"/>
  <c r="H54" i="4" s="1"/>
  <c r="G121" i="4"/>
  <c r="H121" i="4" s="1"/>
  <c r="G139" i="4"/>
  <c r="G88" i="4"/>
  <c r="H88" i="4" s="1"/>
  <c r="G52" i="4"/>
  <c r="H52" i="4" s="1"/>
  <c r="G79" i="4"/>
  <c r="H79" i="4" s="1"/>
  <c r="G74" i="4"/>
  <c r="H74" i="4" s="1"/>
  <c r="G136" i="4"/>
  <c r="H136" i="4" s="1"/>
  <c r="G43" i="4"/>
  <c r="H43" i="4" s="1"/>
  <c r="G46" i="4"/>
  <c r="H46" i="4" s="1"/>
  <c r="G76" i="4"/>
  <c r="H76" i="4" s="1"/>
  <c r="G56" i="4"/>
  <c r="H56" i="4" s="1"/>
  <c r="G106" i="4"/>
  <c r="G130" i="4"/>
  <c r="H130" i="4" s="1"/>
  <c r="G45" i="4"/>
  <c r="H45" i="4" s="1"/>
  <c r="G116" i="4"/>
  <c r="H116" i="4" s="1"/>
  <c r="G86" i="4"/>
  <c r="H86" i="4" s="1"/>
  <c r="G53" i="4"/>
  <c r="G42" i="4"/>
  <c r="G108" i="4"/>
  <c r="H108" i="4" s="1"/>
  <c r="G117" i="4"/>
  <c r="H117" i="4" s="1"/>
  <c r="G95" i="4"/>
  <c r="H95" i="4" s="1"/>
  <c r="G97" i="4"/>
  <c r="H97" i="4" s="1"/>
  <c r="G128" i="4"/>
  <c r="H128" i="4" s="1"/>
  <c r="G109" i="4"/>
  <c r="H109" i="4" s="1"/>
  <c r="G120" i="4"/>
  <c r="H120" i="4" s="1"/>
  <c r="G140" i="4"/>
  <c r="H140" i="4" s="1"/>
  <c r="G96" i="4"/>
  <c r="H96" i="4" s="1"/>
  <c r="G119" i="4"/>
  <c r="H119" i="4" s="1"/>
  <c r="G131" i="4"/>
  <c r="H131" i="4" s="1"/>
  <c r="G107" i="4"/>
  <c r="H107" i="4" s="1"/>
  <c r="G67" i="4"/>
  <c r="H67" i="4" s="1"/>
  <c r="G104" i="4"/>
  <c r="H104" i="4" s="1"/>
  <c r="G68" i="4"/>
  <c r="H68" i="4" s="1"/>
  <c r="G87" i="4"/>
  <c r="H87" i="4" s="1"/>
  <c r="G44" i="4"/>
  <c r="H44" i="4" s="1"/>
  <c r="G57" i="4"/>
  <c r="H57" i="4" s="1"/>
  <c r="G85" i="4"/>
  <c r="H85" i="4" s="1"/>
  <c r="G66" i="4"/>
  <c r="H66" i="4" s="1"/>
  <c r="G141" i="4"/>
  <c r="H141" i="4" s="1"/>
  <c r="G77" i="4"/>
  <c r="H77" i="4" s="1"/>
  <c r="G126" i="4"/>
  <c r="H126" i="4" s="1"/>
  <c r="G127" i="4"/>
  <c r="H127" i="4" s="1"/>
  <c r="G64" i="4"/>
  <c r="H64" i="4" s="1"/>
  <c r="G65" i="4"/>
  <c r="H65" i="4" s="1"/>
  <c r="I900" i="3"/>
  <c r="E32" i="4" a="1"/>
  <c r="E35" i="4" s="1"/>
  <c r="E22" i="4" a="1"/>
  <c r="E25" i="4" s="1"/>
  <c r="E12" i="4" a="1"/>
  <c r="E14" i="4" s="1"/>
  <c r="G71" i="4" l="1"/>
  <c r="H101" i="4"/>
  <c r="G143" i="4"/>
  <c r="G81" i="4"/>
  <c r="G49" i="4"/>
  <c r="G59" i="4"/>
  <c r="G101" i="4"/>
  <c r="G91" i="4"/>
  <c r="H139" i="4"/>
  <c r="H143" i="4" s="1"/>
  <c r="G123" i="4"/>
  <c r="G111" i="4"/>
  <c r="H133" i="4"/>
  <c r="H123" i="4"/>
  <c r="H81" i="4"/>
  <c r="H71" i="4"/>
  <c r="G133" i="4"/>
  <c r="H42" i="4"/>
  <c r="H49" i="4" s="1"/>
  <c r="H106" i="4"/>
  <c r="H111" i="4" s="1"/>
  <c r="H53" i="4"/>
  <c r="H59" i="4" s="1"/>
  <c r="H84" i="4"/>
  <c r="H91" i="4" s="1"/>
  <c r="G25" i="4"/>
  <c r="H25" i="4" s="1"/>
  <c r="G35" i="4"/>
  <c r="H35" i="4" s="1"/>
  <c r="G14" i="4"/>
  <c r="H14" i="4" s="1"/>
  <c r="J900" i="3"/>
  <c r="E33" i="4"/>
  <c r="E36" i="4"/>
  <c r="E34" i="4"/>
  <c r="E32" i="4"/>
  <c r="E37" i="4"/>
  <c r="E16" i="4"/>
  <c r="E23" i="4"/>
  <c r="E15" i="4"/>
  <c r="E26" i="4"/>
  <c r="E13" i="4"/>
  <c r="E27" i="4"/>
  <c r="E22" i="4"/>
  <c r="E17" i="4"/>
  <c r="E12" i="4"/>
  <c r="G12" i="4" s="1"/>
  <c r="E24" i="4"/>
  <c r="G26" i="4" l="1"/>
  <c r="H26" i="4" s="1"/>
  <c r="G23" i="4"/>
  <c r="H23" i="4" s="1"/>
  <c r="G24" i="4"/>
  <c r="H24" i="4" s="1"/>
  <c r="G34" i="4"/>
  <c r="H34" i="4" s="1"/>
  <c r="G37" i="4"/>
  <c r="H37" i="4" s="1"/>
  <c r="G32" i="4"/>
  <c r="G36" i="4"/>
  <c r="H36" i="4" s="1"/>
  <c r="G33" i="4"/>
  <c r="H33" i="4" s="1"/>
  <c r="G22" i="4"/>
  <c r="H22" i="4" s="1"/>
  <c r="G27" i="4"/>
  <c r="H27" i="4" s="1"/>
  <c r="G15" i="4"/>
  <c r="H15" i="4" s="1"/>
  <c r="G16" i="4"/>
  <c r="H16" i="4" s="1"/>
  <c r="G17" i="4"/>
  <c r="H17" i="4" s="1"/>
  <c r="G13" i="4"/>
  <c r="H13" i="4" s="1"/>
  <c r="B7" i="3"/>
  <c r="G39" i="4" l="1"/>
  <c r="H29" i="4"/>
  <c r="G29" i="4"/>
  <c r="H32" i="4"/>
  <c r="H39" i="4" s="1"/>
  <c r="H12" i="4"/>
  <c r="H19" i="4" s="1"/>
  <c r="G19" i="4"/>
  <c r="H35" i="1"/>
  <c r="J35" i="1" s="1"/>
  <c r="G145" i="4" l="1"/>
  <c r="H145" i="4"/>
  <c r="J37" i="1"/>
  <c r="H37" i="1"/>
  <c r="J47" i="1" s="1"/>
  <c r="K47" i="1" s="1"/>
  <c r="J51" i="1" l="1"/>
  <c r="K51" i="1" s="1"/>
  <c r="J41" i="1"/>
  <c r="K41" i="1"/>
  <c r="C147" i="5" l="1"/>
  <c r="J50" i="1"/>
  <c r="K50" i="1" s="1"/>
  <c r="J52" i="1"/>
  <c r="J53" i="1"/>
  <c r="K52" i="1" l="1"/>
  <c r="C148" i="5"/>
  <c r="K53" i="1"/>
  <c r="C149" i="5"/>
  <c r="C146" i="5"/>
  <c r="J48" i="1" l="1"/>
  <c r="K48" i="1" s="1"/>
  <c r="J55" i="1" l="1"/>
  <c r="K5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Dworak</author>
  </authors>
  <commentList>
    <comment ref="C170" authorId="0" shapeId="0" xr:uid="{1E59FFDC-B054-4036-9A7E-836EFF550FF5}">
      <text>
        <r>
          <rPr>
            <sz val="10"/>
            <color rgb="FF000000"/>
            <rFont val="Tahoma"/>
            <family val="2"/>
            <charset val="238"/>
          </rPr>
          <t xml:space="preserve">To są koszty podróży odtwórców na etapie castingu. Koszty przejazdów i zakwaterowania odtwórców na etapie zdjęć znajdują się w w grupie kosztów 6A/7A.
</t>
        </r>
      </text>
    </comment>
    <comment ref="C171" authorId="0" shapeId="0" xr:uid="{ADA8234B-FE46-46BE-83CC-843AF435570A}">
      <text>
        <r>
          <rPr>
            <sz val="10"/>
            <color rgb="FF000000"/>
            <rFont val="Arial CE"/>
          </rPr>
          <t xml:space="preserve">To są koszty zakwaterowania odtwórców na etapie castingu. Koszty przejazdów i zakwaterowania odtwórców na etapie zdjęć znajdują się w w grupie kosztów 6A/7A.
</t>
        </r>
      </text>
    </comment>
  </commentList>
</comments>
</file>

<file path=xl/sharedStrings.xml><?xml version="1.0" encoding="utf-8"?>
<sst xmlns="http://schemas.openxmlformats.org/spreadsheetml/2006/main" count="1738" uniqueCount="1045">
  <si>
    <r>
      <t xml:space="preserve">FILM PRODUCTION ESTIMATE
</t>
    </r>
    <r>
      <rPr>
        <b/>
        <sz val="16"/>
        <color indexed="8"/>
        <rFont val="Verdana"/>
        <family val="2"/>
        <charset val="238"/>
      </rPr>
      <t>KOSZTORYS PRODUKCJI FILMU</t>
    </r>
  </si>
  <si>
    <t>Title / Tytuł:</t>
  </si>
  <si>
    <t>Client / Klient:</t>
  </si>
  <si>
    <t>Agency / Agencja:</t>
  </si>
  <si>
    <t>Agency Producer / Producent agencji:</t>
  </si>
  <si>
    <t>Production house / Dom produkcyjny:</t>
  </si>
  <si>
    <t>Producer / Producent:</t>
  </si>
  <si>
    <t>Director / Reżyser:</t>
  </si>
  <si>
    <t>DOP / Operator:</t>
  </si>
  <si>
    <t>No. of days / Ilość dni:</t>
  </si>
  <si>
    <t>Usage / Prawa i wersje:</t>
  </si>
  <si>
    <t>(szczegóły w zakładce Założenia)</t>
  </si>
  <si>
    <t>BUDGET SUMMARY / PODSUMOWANIE KOSZTÓW</t>
  </si>
  <si>
    <r>
      <t xml:space="preserve">Pre-Prod. &amp; Recee </t>
    </r>
    <r>
      <rPr>
        <sz val="13"/>
        <rFont val="Verdana"/>
        <family val="2"/>
      </rPr>
      <t>/ Pre-Prod. &amp; Dokument.</t>
    </r>
  </si>
  <si>
    <r>
      <t>Casting &amp; Cast</t>
    </r>
    <r>
      <rPr>
        <sz val="13"/>
        <rFont val="Verdana"/>
        <family val="2"/>
      </rPr>
      <t xml:space="preserve"> / Casting &amp; Obsada</t>
    </r>
  </si>
  <si>
    <r>
      <t>Salaries</t>
    </r>
    <r>
      <rPr>
        <sz val="13"/>
        <rFont val="Verdana"/>
        <family val="2"/>
      </rPr>
      <t xml:space="preserve"> / Wynagrodzenia</t>
    </r>
  </si>
  <si>
    <r>
      <t>Equipment</t>
    </r>
    <r>
      <rPr>
        <sz val="13"/>
        <rFont val="Verdana"/>
        <family val="2"/>
      </rPr>
      <t xml:space="preserve"> / Sprzęt</t>
    </r>
  </si>
  <si>
    <r>
      <t>Art. Department</t>
    </r>
    <r>
      <rPr>
        <sz val="13"/>
        <rFont val="Verdana"/>
        <family val="2"/>
      </rPr>
      <t xml:space="preserve"> / Pion Scenograficzny</t>
    </r>
  </si>
  <si>
    <r>
      <t xml:space="preserve">Studio Costs </t>
    </r>
    <r>
      <rPr>
        <sz val="13"/>
        <rFont val="Verdana"/>
        <family val="2"/>
      </rPr>
      <t>/ Koszty Studia</t>
    </r>
  </si>
  <si>
    <r>
      <t>Location Costs</t>
    </r>
    <r>
      <rPr>
        <sz val="13"/>
        <rFont val="Verdana"/>
        <family val="2"/>
      </rPr>
      <t xml:space="preserve"> / Koszty Lokacji</t>
    </r>
  </si>
  <si>
    <r>
      <t>Post-Production</t>
    </r>
    <r>
      <rPr>
        <sz val="13"/>
        <rFont val="Verdana"/>
        <family val="2"/>
      </rPr>
      <t xml:space="preserve"> / Post-Produkcja</t>
    </r>
  </si>
  <si>
    <r>
      <t>Insurance</t>
    </r>
    <r>
      <rPr>
        <sz val="13"/>
        <rFont val="Verdana"/>
        <family val="2"/>
      </rPr>
      <t xml:space="preserve"> / Ubezpieczenie</t>
    </r>
  </si>
  <si>
    <r>
      <t xml:space="preserve">Foreign Prod. &amp; Sundries </t>
    </r>
    <r>
      <rPr>
        <sz val="13"/>
        <rFont val="Verdana"/>
        <family val="2"/>
      </rPr>
      <t>/ Prod. Zagr. &amp; Inne</t>
    </r>
  </si>
  <si>
    <r>
      <t>Music</t>
    </r>
    <r>
      <rPr>
        <sz val="13"/>
        <rFont val="Verdana"/>
        <family val="2"/>
      </rPr>
      <t xml:space="preserve"> / Muzyka</t>
    </r>
  </si>
  <si>
    <r>
      <t>Nadgodziny</t>
    </r>
    <r>
      <rPr>
        <sz val="13"/>
        <rFont val="Verdana"/>
        <family val="2"/>
      </rPr>
      <t xml:space="preserve"> / Overtime</t>
    </r>
  </si>
  <si>
    <t xml:space="preserve">TOTAL / RAZEM </t>
  </si>
  <si>
    <t xml:space="preserve">including mark-up / zawiera narzut: </t>
  </si>
  <si>
    <t>including usage rights / zawiera koszty praw:</t>
  </si>
  <si>
    <t>exchange rate / przyjęty kurs wymiany:</t>
  </si>
  <si>
    <t>This offer is valid 30 days. Estimate preparation date / Ta oferta jest ważna 30 dni. Kosztorys sporządzono dnia:</t>
  </si>
  <si>
    <t>Signature / Podpis:</t>
  </si>
  <si>
    <t>on behalf of production house / w imieniu domu produkcyjnego</t>
  </si>
  <si>
    <t>dni / days</t>
  </si>
  <si>
    <t>Koszt finansowania</t>
  </si>
  <si>
    <t>JOB DESCRIPTION / OPIS PROJEKTU</t>
  </si>
  <si>
    <t>USAGE RIGHTS / PRAWA</t>
  </si>
  <si>
    <t>KOSZTORYS ZOSTAŁ PRZYGOTOWANY W OPARCIU O PRZESŁANY SKRYPT ORAZ TREATMENT REŻYSERA …............................ BEZ EKSPLIKACJI OPERATORSKIEJ.</t>
  </si>
  <si>
    <t>SCOUTING &amp; RECCE / POSZUKIWANIE LOKACJI I DOKUMENTACJA</t>
  </si>
  <si>
    <t>Kosztorys zakłada dokumentację scenograficzno-produkcyjna z udziałem …....................</t>
  </si>
  <si>
    <t>PPM:</t>
  </si>
  <si>
    <t>Pre-PPM: miejsce, termin</t>
  </si>
  <si>
    <t>PPM: miejsce, termin</t>
  </si>
  <si>
    <t xml:space="preserve">CASTING &amp; CAST / CASTING I OBSADA </t>
  </si>
  <si>
    <t>Liczba sesji castingowych i miasta: …</t>
  </si>
  <si>
    <t>ROLE GŁÓWNE: ilość osób - 2 osoby (mężczyzna i kobieta):</t>
  </si>
  <si>
    <t>ROLE EPIZODYCZNE: ilość osób - 2 osoby:</t>
  </si>
  <si>
    <t>Koszt podróży i zakwaterowania aktorów zagranicznych wliczony w kosztorys: tak / nie</t>
  </si>
  <si>
    <t>CREATIVE CREW MEMBERS / TWÓRCY</t>
  </si>
  <si>
    <t>Reżyser:</t>
  </si>
  <si>
    <t>Operator:</t>
  </si>
  <si>
    <t>Fotograf:</t>
  </si>
  <si>
    <t>EQUIPMENT / SPRZĘT</t>
  </si>
  <si>
    <t>ART. DEPARTMENT / PION SCENOGRAFICZNY</t>
  </si>
  <si>
    <t>Scenograf:</t>
  </si>
  <si>
    <t>Kostiumograf:</t>
  </si>
  <si>
    <t>STUDIO &amp; LOCATIONS / STUDIO I LOKACJE</t>
  </si>
  <si>
    <t>Opis lokacji</t>
  </si>
  <si>
    <t>1. lokacja pierwsza;</t>
  </si>
  <si>
    <t>2. lokacja druga;</t>
  </si>
  <si>
    <t>3. lokacja trzecia;</t>
  </si>
  <si>
    <t>lub</t>
  </si>
  <si>
    <t>Opis budowanej dekoracji:…</t>
  </si>
  <si>
    <t>PROPS / REKIWZYTY</t>
  </si>
  <si>
    <t>opis kluczowych rekwizytów</t>
  </si>
  <si>
    <t>Produkt zapewnia Klient: wymieniamy co dokładnie…</t>
  </si>
  <si>
    <t>CATERING, TRAVEL &amp; ACOMODATION / CATERING, PODRÓŻE I ZAKWATEROWANIE</t>
  </si>
  <si>
    <t>Kosztorys obejmuje:</t>
  </si>
  <si>
    <t>Ceny biletów lotniczych są zmienne i zostaną zweryfikowane w dniu akceptacji kosztorysu.</t>
  </si>
  <si>
    <t>Catering jest zapewniony dla … osób podczas dni zdjeciowych</t>
  </si>
  <si>
    <t>Podróże i zakwaterowanie Klienta: poza kosztorysem;</t>
  </si>
  <si>
    <t>Kosztorys zawiera koszty niezbędnego transportu produkcyjnego w Polsce w okresie przygotowawczym i postprodukcyjnym;</t>
  </si>
  <si>
    <t>FILM STOCK &amp; PROCESSING / NEGATYW I OBRÓBKA</t>
  </si>
  <si>
    <t>POSTPRODUCTION / POSTPRODUKCJA</t>
  </si>
  <si>
    <t>Wyłączenia z postprodukcji: np. kosztorys nie zawiera kosztów produkcji kopii kinowych.</t>
  </si>
  <si>
    <t>INSURANCE / UBEZPIECZENIE</t>
  </si>
  <si>
    <t xml:space="preserve">Produkcja obarczona ryzykiem pogodowym: tak / nie. </t>
  </si>
  <si>
    <t>ubezpieczenie pogodowe oraz rezerwa pogodowa: poza kosztorysem / w kosztorysie</t>
  </si>
  <si>
    <t>MUSIC / MUZYKA</t>
  </si>
  <si>
    <t>tak, nie, z banku, aranż, kompozycja, nazwisko kompozytora</t>
  </si>
  <si>
    <t>SUNDRIES / RÓŻNE</t>
  </si>
  <si>
    <t>Tu wpisujemy wszystkie ważne uwagi i zastrzeżenia nie wymienione powyżej</t>
  </si>
  <si>
    <t>THIS COST ESTIMATE DOES NOT INCLUDE / TEN KOSZTORYS NIE ZAWIERA</t>
  </si>
  <si>
    <t xml:space="preserve">Weather insurance is app. 20% of estimate and applies if bought 10 days before the shoot </t>
  </si>
  <si>
    <t>Ubezp. pogodowe stanowi około 20%  kosztorysu i musi być wykupione na 10 dni przed zdjęciami</t>
  </si>
  <si>
    <t>All fees are based on 11 hrs shooting day with 1 hour lunch break</t>
  </si>
  <si>
    <t>Wszystkie stawki zakładają 11-to godz. dzień pracy z 1-no godz. przerwą obiadową</t>
  </si>
  <si>
    <t>All holiday fees are 50% extra paid</t>
  </si>
  <si>
    <t>Wszystkie stawki świąteczne są o 50% wyższe</t>
  </si>
  <si>
    <t>Description</t>
  </si>
  <si>
    <t>Opis</t>
  </si>
  <si>
    <t>Qty - people
Ilość - Ludzie</t>
  </si>
  <si>
    <t>Qty - Days
Ilość - Dni</t>
  </si>
  <si>
    <t xml:space="preserve">Daily rate
Stawka </t>
  </si>
  <si>
    <t>Total
Razem</t>
  </si>
  <si>
    <t>Mark-up %
Prowizja %</t>
  </si>
  <si>
    <t>1  PRE-PRODUCTION &amp; RECCE / PRE-PRODUKCJA &amp; DOKUMENTACJA</t>
  </si>
  <si>
    <t>Location Finder</t>
  </si>
  <si>
    <t>Poszukujący Obiektów</t>
  </si>
  <si>
    <t>Location Manager - Prep</t>
  </si>
  <si>
    <t>Menadżer ds. Obiektów - Przygotowania</t>
  </si>
  <si>
    <t xml:space="preserve">Travel </t>
  </si>
  <si>
    <t>Podróże</t>
  </si>
  <si>
    <t>Accomodation</t>
  </si>
  <si>
    <t>Zakwaterowanie</t>
  </si>
  <si>
    <t xml:space="preserve">Meals &amp; Refreshments </t>
  </si>
  <si>
    <t>Wyżywienie i Napoje</t>
  </si>
  <si>
    <t>Car Hire/ Fuel</t>
  </si>
  <si>
    <t>Auto/ Paliwo</t>
  </si>
  <si>
    <t>km</t>
  </si>
  <si>
    <t>Research Materials</t>
  </si>
  <si>
    <t>Materiały źródłowe</t>
  </si>
  <si>
    <t>Database</t>
  </si>
  <si>
    <t>Baza danych</t>
  </si>
  <si>
    <t>Travel</t>
  </si>
  <si>
    <t xml:space="preserve">Auto/ Paliwo </t>
  </si>
  <si>
    <t>TECHNICAL RECCE / DOKUMENTACJA TECHNICZNA</t>
  </si>
  <si>
    <t xml:space="preserve">Podróże </t>
  </si>
  <si>
    <t>1st AD</t>
  </si>
  <si>
    <t>Asytent Reżysera</t>
  </si>
  <si>
    <t>Gaffer</t>
  </si>
  <si>
    <t>Mistrz Oświetlenia</t>
  </si>
  <si>
    <t>Set Manager</t>
  </si>
  <si>
    <t>Kierownik Planu</t>
  </si>
  <si>
    <t>Grip</t>
  </si>
  <si>
    <t>Others</t>
  </si>
  <si>
    <t>Inni</t>
  </si>
  <si>
    <t>PPM</t>
  </si>
  <si>
    <t>Storyboard</t>
  </si>
  <si>
    <t>Shootingboard</t>
  </si>
  <si>
    <t>Scenopis</t>
  </si>
  <si>
    <t>Booklets/ Call sheets</t>
  </si>
  <si>
    <t>Buklety / Plany Pracy</t>
  </si>
  <si>
    <t>Per Diems</t>
  </si>
  <si>
    <t>Diety</t>
  </si>
  <si>
    <t>Car Hire / Fuel / Taxis</t>
  </si>
  <si>
    <t>Auto / Paliwo / Taksówki</t>
  </si>
  <si>
    <t>MISCELLANEOUS / INNE</t>
  </si>
  <si>
    <t>Script</t>
  </si>
  <si>
    <t>Scenariusz</t>
  </si>
  <si>
    <t>V/O Text</t>
  </si>
  <si>
    <t>Tekst lektorski</t>
  </si>
  <si>
    <t>Weather Forecast</t>
  </si>
  <si>
    <t>Prognoza pogody</t>
  </si>
  <si>
    <t>Couriers</t>
  </si>
  <si>
    <t>Kurierzy</t>
  </si>
  <si>
    <t>Telephones</t>
  </si>
  <si>
    <t>Telefony</t>
  </si>
  <si>
    <t>SUBTOTAL / PODSUMA</t>
  </si>
  <si>
    <t>2  CASTING &amp; CAST / CASTING &amp; OBSADA</t>
  </si>
  <si>
    <t>CASTING</t>
  </si>
  <si>
    <t>Casting Warsaw:</t>
  </si>
  <si>
    <t>Casting Warszawa:</t>
  </si>
  <si>
    <t>Casting Director</t>
  </si>
  <si>
    <t>Reżyser Obsady</t>
  </si>
  <si>
    <t>Video / Studio / Tapes</t>
  </si>
  <si>
    <t>Kamera / Studio / Kasety</t>
  </si>
  <si>
    <t>Casting Other City</t>
  </si>
  <si>
    <t>Casting inne miasto:</t>
  </si>
  <si>
    <t>Casting International:</t>
  </si>
  <si>
    <t>Casting zagraniczny:</t>
  </si>
  <si>
    <t>Callback:</t>
  </si>
  <si>
    <t>Zdjęcia próbne:</t>
  </si>
  <si>
    <t>Callback - Warsaw</t>
  </si>
  <si>
    <t>Zdjęcia próbne - Warszawa</t>
  </si>
  <si>
    <t>Callback - Other City</t>
  </si>
  <si>
    <t>Zdjęcia próbne - Inne Miasto</t>
  </si>
  <si>
    <t>Callback - Internatinal</t>
  </si>
  <si>
    <t>Zdjęcia próbne - Zagraniczny</t>
  </si>
  <si>
    <t>Casting / Recall Travels - Cast</t>
  </si>
  <si>
    <t>Przyjazdy na casting/ zdj. próbne - Obsada</t>
  </si>
  <si>
    <t>Accomodation - Cast</t>
  </si>
  <si>
    <t>Zakwaterowanie - Obsada</t>
  </si>
  <si>
    <t>Casting / Recall Travels - Director, Production</t>
  </si>
  <si>
    <t>Przyjazdy na cast. / zdj. prób. - Reż., Prod.</t>
  </si>
  <si>
    <t>Accomodation - Director, Production</t>
  </si>
  <si>
    <t>Zakwaterowanie - Reżyser, Produkcja</t>
  </si>
  <si>
    <t>MAIN TALENTS</t>
  </si>
  <si>
    <t>GŁÓWNA OBSADA</t>
  </si>
  <si>
    <t>Role główne</t>
  </si>
  <si>
    <t>rehersals</t>
  </si>
  <si>
    <t>stawka za próby</t>
  </si>
  <si>
    <t>per day</t>
  </si>
  <si>
    <t>stawka za dzień</t>
  </si>
  <si>
    <t>buy outs</t>
  </si>
  <si>
    <t>prawa</t>
  </si>
  <si>
    <t>role drugoplanowe</t>
  </si>
  <si>
    <t>role specjalne</t>
  </si>
  <si>
    <t>dzieci</t>
  </si>
  <si>
    <t xml:space="preserve">FEATURED EXTRAS </t>
  </si>
  <si>
    <t>EPIZODYŚCI</t>
  </si>
  <si>
    <t>name kind</t>
  </si>
  <si>
    <t>jacy</t>
  </si>
  <si>
    <t>EXTRAS</t>
  </si>
  <si>
    <t>STATYŚCI</t>
  </si>
  <si>
    <t>night shift</t>
  </si>
  <si>
    <t>stawka nocna</t>
  </si>
  <si>
    <t>Cast Coordinator</t>
  </si>
  <si>
    <t>Koordynator Odtwórców</t>
  </si>
  <si>
    <t>Extras Coordinator</t>
  </si>
  <si>
    <t>Koordynator Statystów</t>
  </si>
  <si>
    <t>Stand- Ins</t>
  </si>
  <si>
    <t>Dublerzy</t>
  </si>
  <si>
    <t>Hand artist</t>
  </si>
  <si>
    <t>Dłonie</t>
  </si>
  <si>
    <t>Precision Drivers</t>
  </si>
  <si>
    <t>Kierowcy Precyzyjni</t>
  </si>
  <si>
    <t>Stunts - starring</t>
  </si>
  <si>
    <t>Kaskaderzy - Występujący</t>
  </si>
  <si>
    <t>Stunts - doubles</t>
  </si>
  <si>
    <t>Kaskaderzy - Dublerzy</t>
  </si>
  <si>
    <t>Dancers</t>
  </si>
  <si>
    <t>Tancerze</t>
  </si>
  <si>
    <t>Choreographer</t>
  </si>
  <si>
    <t>Choreograf</t>
  </si>
  <si>
    <t>Animals &amp; Wranglers</t>
  </si>
  <si>
    <t>Zwierzęta i Treserzy</t>
  </si>
  <si>
    <t>Language Coach</t>
  </si>
  <si>
    <t>Konsultacja językowa</t>
  </si>
  <si>
    <t>Voice-over Artists</t>
  </si>
  <si>
    <t>Lektor Nagranie</t>
  </si>
  <si>
    <t>Voice-over Artists / buy outs</t>
  </si>
  <si>
    <t>Lektor Prawa</t>
  </si>
  <si>
    <t>Cast Travels from other city and abroad</t>
  </si>
  <si>
    <t>Podróże Odtwórców spoza Warszawy</t>
  </si>
  <si>
    <t>Cast Accomodation from other city and abroad</t>
  </si>
  <si>
    <t>Zakwaterowanie Odtwórców spoza Warszawy</t>
  </si>
  <si>
    <t>Actors' Agent fee</t>
  </si>
  <si>
    <t>Wynagrodzenie agenta aktorów</t>
  </si>
  <si>
    <t>3  SALARIES / WYNAGRODZENIA</t>
  </si>
  <si>
    <t>Wynagrodzenie Reżysera</t>
  </si>
  <si>
    <t>Director buy outs</t>
  </si>
  <si>
    <t>Reżyser Prawa</t>
  </si>
  <si>
    <t>Koszty udostępnienia Reżysera</t>
  </si>
  <si>
    <t>Travel / flight</t>
  </si>
  <si>
    <t>Podróż / przelot</t>
  </si>
  <si>
    <t>Hotel</t>
  </si>
  <si>
    <t>Taxis</t>
  </si>
  <si>
    <t>Taksówki</t>
  </si>
  <si>
    <r>
      <t>1</t>
    </r>
    <r>
      <rPr>
        <vertAlign val="superscript"/>
        <sz val="9"/>
        <rFont val="Verdana"/>
        <family val="2"/>
        <charset val="238"/>
      </rPr>
      <t>st</t>
    </r>
    <r>
      <rPr>
        <sz val="9"/>
        <rFont val="Verdana"/>
        <family val="2"/>
        <charset val="238"/>
      </rPr>
      <t xml:space="preserve"> Assistant Director</t>
    </r>
  </si>
  <si>
    <t>Asystent Reżysera</t>
  </si>
  <si>
    <r>
      <t>1</t>
    </r>
    <r>
      <rPr>
        <vertAlign val="superscript"/>
        <sz val="9"/>
        <rFont val="Verdana"/>
        <family val="2"/>
        <charset val="238"/>
      </rPr>
      <t>st</t>
    </r>
    <r>
      <rPr>
        <sz val="9"/>
        <rFont val="Verdana"/>
        <family val="2"/>
        <charset val="238"/>
      </rPr>
      <t xml:space="preserve"> Assistant Director prep</t>
    </r>
  </si>
  <si>
    <t>Asystent Reżysera Przygotowania</t>
  </si>
  <si>
    <r>
      <t>2</t>
    </r>
    <r>
      <rPr>
        <vertAlign val="superscript"/>
        <sz val="9"/>
        <rFont val="Verdana"/>
        <family val="2"/>
        <charset val="238"/>
      </rPr>
      <t>nd</t>
    </r>
    <r>
      <rPr>
        <sz val="9"/>
        <rFont val="Verdana"/>
        <family val="2"/>
        <charset val="238"/>
      </rPr>
      <t xml:space="preserve"> Assistant Director</t>
    </r>
  </si>
  <si>
    <t>II Asystent Reżysera</t>
  </si>
  <si>
    <t>Editor on set</t>
  </si>
  <si>
    <t>Montażysta na planie</t>
  </si>
  <si>
    <t>Skrypt</t>
  </si>
  <si>
    <t>Treatment</t>
  </si>
  <si>
    <t>Producer</t>
  </si>
  <si>
    <t>Producent</t>
  </si>
  <si>
    <t>Production Manager</t>
  </si>
  <si>
    <t>Kierownik Produkcji</t>
  </si>
  <si>
    <t>Production Co-ordinator</t>
  </si>
  <si>
    <t>Koordynator Produkcji</t>
  </si>
  <si>
    <t>Production Assistant</t>
  </si>
  <si>
    <t>Asystent Produkcji</t>
  </si>
  <si>
    <r>
      <t>2</t>
    </r>
    <r>
      <rPr>
        <vertAlign val="superscript"/>
        <sz val="9"/>
        <rFont val="Verdana"/>
        <family val="2"/>
        <charset val="238"/>
      </rPr>
      <t>nd</t>
    </r>
    <r>
      <rPr>
        <sz val="9"/>
        <rFont val="Verdana"/>
        <family val="2"/>
        <charset val="238"/>
      </rPr>
      <t xml:space="preserve"> Prod. Assist./Chaperone for Intl crew</t>
    </r>
  </si>
  <si>
    <t>II Asyst. Prod. / Opiekun zagr.ekipy</t>
  </si>
  <si>
    <t>Location Manager</t>
  </si>
  <si>
    <t>Kierownik ds. Lokacji</t>
  </si>
  <si>
    <t>Set Manager prep</t>
  </si>
  <si>
    <t>Kierownik Planu dokumentacja</t>
  </si>
  <si>
    <t>D.O.P. fee</t>
  </si>
  <si>
    <t>Wynagrodzenie Operatora Obrazu</t>
  </si>
  <si>
    <t>D.O.P. buy outs</t>
  </si>
  <si>
    <t>Operator Obrazu prawa</t>
  </si>
  <si>
    <t>D.O.P. - Travel Days</t>
  </si>
  <si>
    <t>Operator Obrazu - przejazdy</t>
  </si>
  <si>
    <t>D.O.P. - Dir. Reccee</t>
  </si>
  <si>
    <t>Operator Obrazu - Dokumentacja reżyserska</t>
  </si>
  <si>
    <t>D.O.P. - Tech Scout</t>
  </si>
  <si>
    <t>Operator Obrazu - Dokumentacja techniczna</t>
  </si>
  <si>
    <t>Przelot</t>
  </si>
  <si>
    <t>Camera Operator</t>
  </si>
  <si>
    <t>Operator Kamery</t>
  </si>
  <si>
    <t>Focus Puller</t>
  </si>
  <si>
    <t>Ostrzyciel</t>
  </si>
  <si>
    <t>Camera Assistant</t>
  </si>
  <si>
    <t>Asystent Kamery</t>
  </si>
  <si>
    <t>DIT</t>
  </si>
  <si>
    <t>CCTV Operator</t>
  </si>
  <si>
    <t>Operator Podglądu</t>
  </si>
  <si>
    <t>Steadicam Operator</t>
  </si>
  <si>
    <t>Operator Steadicamu</t>
  </si>
  <si>
    <t>Steadicam Assistant</t>
  </si>
  <si>
    <t>Asystent Steadicamu</t>
  </si>
  <si>
    <t>Gaffer prep</t>
  </si>
  <si>
    <t>Mistrz Oświetlenia dokumentacja</t>
  </si>
  <si>
    <t>Gaffer prelight</t>
  </si>
  <si>
    <t>Mistrz Oświetlenia prelight</t>
  </si>
  <si>
    <t>Sparks</t>
  </si>
  <si>
    <t>Oświetlacze</t>
  </si>
  <si>
    <t>Genny Operator</t>
  </si>
  <si>
    <t>Agregaciarz</t>
  </si>
  <si>
    <t>Key Grip</t>
  </si>
  <si>
    <t>Obsługa Wózka</t>
  </si>
  <si>
    <t>Dolly Grip</t>
  </si>
  <si>
    <t>Crane Grip</t>
  </si>
  <si>
    <t xml:space="preserve">Obsługa Kranu </t>
  </si>
  <si>
    <t>Sound Operator</t>
  </si>
  <si>
    <t>Realizator Dźwięku</t>
  </si>
  <si>
    <t>Sound Operator assist.</t>
  </si>
  <si>
    <t>Asyst. Realizatora Dźwięku</t>
  </si>
  <si>
    <t>HAIR &amp; MAKE-UP / FRYZJER &amp; CHARAKTERYZACJA</t>
  </si>
  <si>
    <t>Make-up</t>
  </si>
  <si>
    <t>Charakteryzator</t>
  </si>
  <si>
    <t>Make-up Assistant</t>
  </si>
  <si>
    <t>Asystent Charakteryzatora</t>
  </si>
  <si>
    <t>Hair Dresser</t>
  </si>
  <si>
    <t>Fryzjer</t>
  </si>
  <si>
    <t>Hair Dresser Assistant</t>
  </si>
  <si>
    <t>Asystent Fryzjera</t>
  </si>
  <si>
    <t>Making of</t>
  </si>
  <si>
    <t>Medical service on the set</t>
  </si>
  <si>
    <t>Opieka Medyczna na planie</t>
  </si>
  <si>
    <t>Post-production Supervisor on set</t>
  </si>
  <si>
    <t>Nadzór postprodukcyjny na planie</t>
  </si>
  <si>
    <t>4  EQUIPMENT/ SPRZĘT</t>
  </si>
  <si>
    <t>Camera</t>
  </si>
  <si>
    <t>Kamera</t>
  </si>
  <si>
    <t>Camera - 2nd Body</t>
  </si>
  <si>
    <t>Druga Kamera</t>
  </si>
  <si>
    <t>Lenses</t>
  </si>
  <si>
    <t>Obiektywy - zestaw</t>
  </si>
  <si>
    <t>Lenses additional</t>
  </si>
  <si>
    <t>Dodatkowe obiektywy</t>
  </si>
  <si>
    <t>Zoom</t>
  </si>
  <si>
    <t>Transfokator</t>
  </si>
  <si>
    <t>Legs &amp; heads</t>
  </si>
  <si>
    <t>Statywy i Głowice</t>
  </si>
  <si>
    <t>Filters</t>
  </si>
  <si>
    <t>Filtry</t>
  </si>
  <si>
    <t>Hard Drives</t>
  </si>
  <si>
    <t>Dyski Twarde</t>
  </si>
  <si>
    <t>Computer / edit CCTV</t>
  </si>
  <si>
    <t>Podgląd / montaż komputerowy</t>
  </si>
  <si>
    <t>TV Monitors</t>
  </si>
  <si>
    <t>Monitory podglądowe</t>
  </si>
  <si>
    <t>Wireless Connection</t>
  </si>
  <si>
    <t>Nadajnik do podglądu bezprzewod.</t>
  </si>
  <si>
    <t>Motion Control - Package</t>
  </si>
  <si>
    <t>Motion Control - Pakiet</t>
  </si>
  <si>
    <t>Steadicam</t>
  </si>
  <si>
    <t>Lowboy trailer (incl. Genny)</t>
  </si>
  <si>
    <t>Laweta filmowa (z agregatem)</t>
  </si>
  <si>
    <t>Car mount</t>
  </si>
  <si>
    <t>Mocowania samochodowe</t>
  </si>
  <si>
    <t>Additional camera accesories</t>
  </si>
  <si>
    <t>Dodatkowe akcesoria kamerowe</t>
  </si>
  <si>
    <t>High speed camera</t>
  </si>
  <si>
    <t xml:space="preserve">Phantom </t>
  </si>
  <si>
    <t>Additional cameras ( GoPro, 360 etc)</t>
  </si>
  <si>
    <t>Inne formaty kamerowe (GoPro, 360, itp.)</t>
  </si>
  <si>
    <t>Underwater shoot equipment - package</t>
  </si>
  <si>
    <t>Sprzęt podwodny - pakiet</t>
  </si>
  <si>
    <t>LIGHTS &amp; GRIP / SPRZĘT OŚWIETLENIOWY &amp; GRIP</t>
  </si>
  <si>
    <t>Power Generator</t>
  </si>
  <si>
    <t>Agregat Prądotwórczy</t>
  </si>
  <si>
    <t>Gas</t>
  </si>
  <si>
    <t>Paliwo</t>
  </si>
  <si>
    <t>HMI Lights</t>
  </si>
  <si>
    <t>Lampy Wyładowcze</t>
  </si>
  <si>
    <t>Tungsten Lights</t>
  </si>
  <si>
    <t>Lampy Żarowe</t>
  </si>
  <si>
    <t>Lights Accesories</t>
  </si>
  <si>
    <t>Akcesoria Oświetleniowe</t>
  </si>
  <si>
    <t>Lights Consumables</t>
  </si>
  <si>
    <t>Art. Eksploatacyjne</t>
  </si>
  <si>
    <t>Cherry Picker</t>
  </si>
  <si>
    <t>Podnośnik</t>
  </si>
  <si>
    <t>Dolly</t>
  </si>
  <si>
    <t>Wózek</t>
  </si>
  <si>
    <t>Crane</t>
  </si>
  <si>
    <t>Kran</t>
  </si>
  <si>
    <t>Easy Rig</t>
  </si>
  <si>
    <t>Addit. Grip Equipment</t>
  </si>
  <si>
    <t>Grip - Dodatkowy Sprzęt</t>
  </si>
  <si>
    <t>Digital Sound Recorder</t>
  </si>
  <si>
    <t>Sprzęt Dźwiękowy (zapis na dysk)</t>
  </si>
  <si>
    <t>Aditional Sound Equipment</t>
  </si>
  <si>
    <t>Dodatkowe (mikrofony + mikroporty)</t>
  </si>
  <si>
    <t>Playback</t>
  </si>
  <si>
    <t>Odtwarzacz</t>
  </si>
  <si>
    <t>Sound Accesor.</t>
  </si>
  <si>
    <t>Akcesoria</t>
  </si>
  <si>
    <t>TRANSPORT</t>
  </si>
  <si>
    <t>Camera Van</t>
  </si>
  <si>
    <t>Samochód Sprzętu Kamer.</t>
  </si>
  <si>
    <t>Steadicam Van</t>
  </si>
  <si>
    <t>Samochód Steadicamu</t>
  </si>
  <si>
    <t>Sound Equip. Van</t>
  </si>
  <si>
    <t>Samochód Sprz. Dźwięk.</t>
  </si>
  <si>
    <t>Lights Van</t>
  </si>
  <si>
    <t>Samochód Oświetlenia</t>
  </si>
  <si>
    <t>Dolly Van</t>
  </si>
  <si>
    <t>Samochód Wózka</t>
  </si>
  <si>
    <t>Crane Van</t>
  </si>
  <si>
    <t>Samochód Kranu</t>
  </si>
  <si>
    <t>Delivery/ Collection</t>
  </si>
  <si>
    <t>Przesyłki Sprzętu</t>
  </si>
  <si>
    <t>Helicopter (Package)</t>
  </si>
  <si>
    <t>Śmigłowiec (Pakiet)</t>
  </si>
  <si>
    <t>Drone</t>
  </si>
  <si>
    <t>Dron</t>
  </si>
  <si>
    <t>Wind Machine</t>
  </si>
  <si>
    <t>Propeler</t>
  </si>
  <si>
    <t>Smoke Machine</t>
  </si>
  <si>
    <t>Dymiarka</t>
  </si>
  <si>
    <t>Walkies</t>
  </si>
  <si>
    <t>Radiotelefony</t>
  </si>
  <si>
    <t>5  ART DEPARTMENT/ PION SCENOGRAFICZNY</t>
  </si>
  <si>
    <t>Art Director</t>
  </si>
  <si>
    <t>Scenograf</t>
  </si>
  <si>
    <t>Art. Director Assistant</t>
  </si>
  <si>
    <t>Asystent Scenografa</t>
  </si>
  <si>
    <t>Set Dresser</t>
  </si>
  <si>
    <t>Dekorator Wnętrz</t>
  </si>
  <si>
    <t>Prop Master</t>
  </si>
  <si>
    <t>Rekwizytor</t>
  </si>
  <si>
    <t>Prop Buyer</t>
  </si>
  <si>
    <t>Pomocnik Rekwizytora</t>
  </si>
  <si>
    <t>Stage Hand</t>
  </si>
  <si>
    <t>Dyżurny Planu</t>
  </si>
  <si>
    <t>Costume Designer</t>
  </si>
  <si>
    <t>Kostiumograf</t>
  </si>
  <si>
    <t>Costume Designer Ass.</t>
  </si>
  <si>
    <t>Asystent Kostiumografa</t>
  </si>
  <si>
    <t>Wardrobe Mistress</t>
  </si>
  <si>
    <t>Garderobiana</t>
  </si>
  <si>
    <t>Model Maker</t>
  </si>
  <si>
    <t>Makieciarz</t>
  </si>
  <si>
    <t>Food Stylist</t>
  </si>
  <si>
    <t>Stylista Żywności</t>
  </si>
  <si>
    <t>Food Stylist Assistant</t>
  </si>
  <si>
    <t>Asystent Stylisty</t>
  </si>
  <si>
    <t>Stunts Coordinator</t>
  </si>
  <si>
    <t>Kaskader - Koordynator</t>
  </si>
  <si>
    <t>Stunt man</t>
  </si>
  <si>
    <t>Kaskader</t>
  </si>
  <si>
    <t>Stunts Rehersals - Package</t>
  </si>
  <si>
    <t>Kaskaderzy próby - pakiet</t>
  </si>
  <si>
    <t>F/X Specialist</t>
  </si>
  <si>
    <t>Specjalista ds. Efekt. Spec.</t>
  </si>
  <si>
    <t>Rain /Snow - Crew</t>
  </si>
  <si>
    <t>Deszcz / Śnieg - Ekipa</t>
  </si>
  <si>
    <t>Props</t>
  </si>
  <si>
    <t>Rekwizyty</t>
  </si>
  <si>
    <t>Props Purchase</t>
  </si>
  <si>
    <t>Rekwizyty Zakup</t>
  </si>
  <si>
    <t>Props Rental</t>
  </si>
  <si>
    <t>Rekwizyty Wynajem</t>
  </si>
  <si>
    <t>Special Props</t>
  </si>
  <si>
    <t>Rekwizyty Specjalne</t>
  </si>
  <si>
    <t>Mock-ups</t>
  </si>
  <si>
    <t>Mockupy</t>
  </si>
  <si>
    <t>Artworks</t>
  </si>
  <si>
    <t>Wyroby Artystyczne</t>
  </si>
  <si>
    <t>Packs / Labels</t>
  </si>
  <si>
    <t>Opakowania / Nalepki</t>
  </si>
  <si>
    <t>Food Styling</t>
  </si>
  <si>
    <t>Stylizacja Żywności</t>
  </si>
  <si>
    <t>Food Stylist Materials</t>
  </si>
  <si>
    <t>Materiały stylisty żywności</t>
  </si>
  <si>
    <t>Food Stylist Equipment</t>
  </si>
  <si>
    <t>Sprzęt stylisty żywności</t>
  </si>
  <si>
    <t>Stunt</t>
  </si>
  <si>
    <t>Sprzęt Kaskaderski</t>
  </si>
  <si>
    <t>Stunts Equipment</t>
  </si>
  <si>
    <t>Stunt Protection</t>
  </si>
  <si>
    <t>Zabezpieczenie kaskaderskie</t>
  </si>
  <si>
    <t>F/X</t>
  </si>
  <si>
    <t>Efekty Specjalne</t>
  </si>
  <si>
    <t>F/X Materials</t>
  </si>
  <si>
    <t>Materiały do Efektów Specjalnych</t>
  </si>
  <si>
    <t>F/X Equipment</t>
  </si>
  <si>
    <t>Sprzęt do Efektów Specjalnych</t>
  </si>
  <si>
    <t>Rain / Snow</t>
  </si>
  <si>
    <t>Śnieg / Deszcz</t>
  </si>
  <si>
    <t>Material Purchase</t>
  </si>
  <si>
    <t>Zakup Materiału</t>
  </si>
  <si>
    <t>Water</t>
  </si>
  <si>
    <t>Woda</t>
  </si>
  <si>
    <t>Equipment</t>
  </si>
  <si>
    <t>Sprzęt</t>
  </si>
  <si>
    <t>Cleaning</t>
  </si>
  <si>
    <t>Sprzątanie</t>
  </si>
  <si>
    <t>Charakteryzacja</t>
  </si>
  <si>
    <t>Make-up Materials</t>
  </si>
  <si>
    <t>Materiały Charakteryzatorskie</t>
  </si>
  <si>
    <t>Wigs / Beards</t>
  </si>
  <si>
    <t>Peruki / Zarosty</t>
  </si>
  <si>
    <t>Wardrobe</t>
  </si>
  <si>
    <t>Kostiumy</t>
  </si>
  <si>
    <t>Wardrobe – Main Talents</t>
  </si>
  <si>
    <t>Kostiumy dla ról głównych</t>
  </si>
  <si>
    <t>Wardrobe - Featured Extras</t>
  </si>
  <si>
    <t>Kostiumy dla epizodystów</t>
  </si>
  <si>
    <t>Wardrobe - Extras</t>
  </si>
  <si>
    <t>Kostiumy dla statystów</t>
  </si>
  <si>
    <t>Wardrobe Accessories</t>
  </si>
  <si>
    <t>Dodatki do kostiumów</t>
  </si>
  <si>
    <t>Cleaning &amp; Alterations</t>
  </si>
  <si>
    <t>Pralnia &amp; Przeróbki</t>
  </si>
  <si>
    <t>Props Transport</t>
  </si>
  <si>
    <t>Transport Rekwizytów</t>
  </si>
  <si>
    <t>Costume designer' car</t>
  </si>
  <si>
    <t>Samochód kostiumografa</t>
  </si>
  <si>
    <t>F/X Van</t>
  </si>
  <si>
    <t>Samochód Efektów Spec.</t>
  </si>
  <si>
    <t>Food Stylist car</t>
  </si>
  <si>
    <t xml:space="preserve">Samochód Stylisty Żywn. </t>
  </si>
  <si>
    <t>Stuntman car</t>
  </si>
  <si>
    <t>Samochód Kaskaderów</t>
  </si>
  <si>
    <t>Stage Hand's Van</t>
  </si>
  <si>
    <t>Samochód Dyżurnych</t>
  </si>
  <si>
    <t>Studio Rent - Build</t>
  </si>
  <si>
    <t>Wynajem studia - budowa</t>
  </si>
  <si>
    <t>Studio Rent - Down Time</t>
  </si>
  <si>
    <t>Wynajem studia - przestój</t>
  </si>
  <si>
    <t>Studio Rent - Pre Light</t>
  </si>
  <si>
    <t>Wynajem studia - pre light</t>
  </si>
  <si>
    <t>Studio Rent - Shoot</t>
  </si>
  <si>
    <t>Wynajem studia - zdjęcia</t>
  </si>
  <si>
    <t>Studio Rent - Strike</t>
  </si>
  <si>
    <t>Wynajem studia - likwidacja</t>
  </si>
  <si>
    <t>Additional Rooms Rental</t>
  </si>
  <si>
    <t>Wynajem dodatkowych pomieszczeń</t>
  </si>
  <si>
    <t>Make-up Room</t>
  </si>
  <si>
    <t>Charakteryzatornia</t>
  </si>
  <si>
    <t>Wardrobe Room</t>
  </si>
  <si>
    <t>Garderoba</t>
  </si>
  <si>
    <t>Set Construction Labour</t>
  </si>
  <si>
    <t>Ekipa Budowy Dekoracji</t>
  </si>
  <si>
    <t>Set Materials</t>
  </si>
  <si>
    <t>Materiały do Bud. Dekoracji</t>
  </si>
  <si>
    <t>Set Construct. Equipm.</t>
  </si>
  <si>
    <t>Sprzęt do Budowy Dekor.</t>
  </si>
  <si>
    <t>Set Materials Transport</t>
  </si>
  <si>
    <t>Transp. Mat. Do Bud. Dekor.</t>
  </si>
  <si>
    <t>Security on the set</t>
  </si>
  <si>
    <t>Ochrona</t>
  </si>
  <si>
    <t>Power / Heat. / Air Cond.</t>
  </si>
  <si>
    <t>En. Elektr. / Ogrzew. / Klimat.</t>
  </si>
  <si>
    <t>Cleaning / Waste Cont.</t>
  </si>
  <si>
    <t>Sprzątanie / Kontener</t>
  </si>
  <si>
    <t>7  LOCATION COSTS/ KOSZTY LOKACJI</t>
  </si>
  <si>
    <t>Location Rent</t>
  </si>
  <si>
    <t>Wynajem Obiektów</t>
  </si>
  <si>
    <t>Location 1</t>
  </si>
  <si>
    <t>Obiekt 1</t>
  </si>
  <si>
    <t>Location 2</t>
  </si>
  <si>
    <t>Obiekt 2</t>
  </si>
  <si>
    <t>Obiekt 3</t>
  </si>
  <si>
    <t>Set Dressing</t>
  </si>
  <si>
    <t>Adaptacja Lokacji</t>
  </si>
  <si>
    <t>Permission</t>
  </si>
  <si>
    <t>Pozwolenia</t>
  </si>
  <si>
    <t>City Traffic Coordination</t>
  </si>
  <si>
    <t>Reorganizacja Ruchu</t>
  </si>
  <si>
    <t>Street Signs</t>
  </si>
  <si>
    <t>Ustawienie znaków drogowych</t>
  </si>
  <si>
    <t>Make-up van / wardrobe van</t>
  </si>
  <si>
    <t>Charakteryzatornia / Garderoba</t>
  </si>
  <si>
    <t>Rest van</t>
  </si>
  <si>
    <t>Samochód socjalny</t>
  </si>
  <si>
    <t>Rest van VIP</t>
  </si>
  <si>
    <t>Samochód socjalny VIP</t>
  </si>
  <si>
    <t>Toilets on car</t>
  </si>
  <si>
    <t>Toalety Jezdne</t>
  </si>
  <si>
    <t>Location protection</t>
  </si>
  <si>
    <t>Zabezpieczenie Lokacji</t>
  </si>
  <si>
    <t>Heater / cooler rental</t>
  </si>
  <si>
    <t>Wynajem nagrzewnic / klimatyzatorów</t>
  </si>
  <si>
    <t>Tents</t>
  </si>
  <si>
    <t>Police supervising</t>
  </si>
  <si>
    <t>Nadzór policyjny</t>
  </si>
  <si>
    <t>Municipal Police supervising</t>
  </si>
  <si>
    <t>Straż Miejska</t>
  </si>
  <si>
    <t>Security on set</t>
  </si>
  <si>
    <t>Parking</t>
  </si>
  <si>
    <t>CATERING</t>
  </si>
  <si>
    <t>Catering Crew</t>
  </si>
  <si>
    <t>Catering Ekipa</t>
  </si>
  <si>
    <t>Catering Cast</t>
  </si>
  <si>
    <t>Catering Odtwórcy</t>
  </si>
  <si>
    <t>Special Catering</t>
  </si>
  <si>
    <t>Catering Specjalny</t>
  </si>
  <si>
    <t>Catering Extras</t>
  </si>
  <si>
    <t>Catering Statyści</t>
  </si>
  <si>
    <t>Catering Bus</t>
  </si>
  <si>
    <t>Autobus Cateringowy</t>
  </si>
  <si>
    <t>Catering additional car</t>
  </si>
  <si>
    <t>Samochód dostawczy</t>
  </si>
  <si>
    <t>TRAVEL / PODRÓŻE</t>
  </si>
  <si>
    <t>ACCOMODATION</t>
  </si>
  <si>
    <t>ZAKWATEROWANIE</t>
  </si>
  <si>
    <t>Hotel - Client</t>
  </si>
  <si>
    <t>Hotel - Klient</t>
  </si>
  <si>
    <t>Hotel - Cast</t>
  </si>
  <si>
    <t>Hotel - Obsada</t>
  </si>
  <si>
    <t>Hotel - Crew</t>
  </si>
  <si>
    <t>Hotel - Ekipa</t>
  </si>
  <si>
    <t>Hotel - Production</t>
  </si>
  <si>
    <t>Hotel - Produkcja</t>
  </si>
  <si>
    <t>Hotel - Others</t>
  </si>
  <si>
    <t>Hotel - Pozostali</t>
  </si>
  <si>
    <t>PER-DIEMS</t>
  </si>
  <si>
    <t>DIETY</t>
  </si>
  <si>
    <t>Per Diems – Client</t>
  </si>
  <si>
    <t>Diety – Klient</t>
  </si>
  <si>
    <t>Per Diems – Cast</t>
  </si>
  <si>
    <t>Diety – Obsada</t>
  </si>
  <si>
    <t>Per Diems – Crew</t>
  </si>
  <si>
    <t>Diety – Ekipa</t>
  </si>
  <si>
    <t>Per Diems – Production</t>
  </si>
  <si>
    <t>Diety – Produkcja</t>
  </si>
  <si>
    <t>Per Diems – Others</t>
  </si>
  <si>
    <t>Diety – Pozostali</t>
  </si>
  <si>
    <t>TRAVEL</t>
  </si>
  <si>
    <t>PODRÓŻE</t>
  </si>
  <si>
    <t>Travel – Client</t>
  </si>
  <si>
    <t>Podróże – Klient</t>
  </si>
  <si>
    <t>Travel – Cast</t>
  </si>
  <si>
    <t>Podróże – Obsada</t>
  </si>
  <si>
    <t>Travel – Crew</t>
  </si>
  <si>
    <t>Podróże – Ekipa</t>
  </si>
  <si>
    <t>Travel – Production</t>
  </si>
  <si>
    <t>Podróże – Produkcja</t>
  </si>
  <si>
    <t>Travel – Others</t>
  </si>
  <si>
    <t>Podróże – Pozostali</t>
  </si>
  <si>
    <t>Production Office</t>
  </si>
  <si>
    <t>Biuro Produkcyjne</t>
  </si>
  <si>
    <t>Teleph. / Faxes / Internet</t>
  </si>
  <si>
    <t>Telef. / Faxy / Internet</t>
  </si>
  <si>
    <t>Mobile Phones</t>
  </si>
  <si>
    <t>Telefony Komórkowe</t>
  </si>
  <si>
    <t>Foreign Mobile Phones</t>
  </si>
  <si>
    <t>Tel. Komórk. za granicą</t>
  </si>
  <si>
    <t>Office Supplies</t>
  </si>
  <si>
    <t>Materiały Biurowe</t>
  </si>
  <si>
    <t>Visas / Vaccinations</t>
  </si>
  <si>
    <t>Wizy / Szczepienia</t>
  </si>
  <si>
    <t>Carnets / Permits</t>
  </si>
  <si>
    <t>Karnety / Pozwolenia</t>
  </si>
  <si>
    <t>Customs</t>
  </si>
  <si>
    <t>Cło</t>
  </si>
  <si>
    <t>Petty Cash</t>
  </si>
  <si>
    <t>Drobne Wydatki</t>
  </si>
  <si>
    <t>Excess Baggage</t>
  </si>
  <si>
    <t>Nadbagaż</t>
  </si>
  <si>
    <t>Freight</t>
  </si>
  <si>
    <t>Fracht</t>
  </si>
  <si>
    <t>Production car</t>
  </si>
  <si>
    <t>Samochód Produkcyjny</t>
  </si>
  <si>
    <t>Actors Bus</t>
  </si>
  <si>
    <t>Autobus dla Aktorów</t>
  </si>
  <si>
    <t>Extras Bus</t>
  </si>
  <si>
    <t>Autobus dla Statystów</t>
  </si>
  <si>
    <t>Agency Van</t>
  </si>
  <si>
    <t>Bus Agencyjny</t>
  </si>
  <si>
    <t>Airport Transfers</t>
  </si>
  <si>
    <t>Transport na Lotnisko</t>
  </si>
  <si>
    <t>Photographer's fee</t>
  </si>
  <si>
    <t>Fotograf - Dniówka</t>
  </si>
  <si>
    <t>Photographer buyouts</t>
  </si>
  <si>
    <t>Fotograf Prawa</t>
  </si>
  <si>
    <t>Director - Digital</t>
  </si>
  <si>
    <t>Reżyser - Digital</t>
  </si>
  <si>
    <t>D.O.P - Digital</t>
  </si>
  <si>
    <t>Operator - Digital</t>
  </si>
  <si>
    <t>Talents</t>
  </si>
  <si>
    <t>Aktorzy - Dniówki</t>
  </si>
  <si>
    <t>Talent's buyouts</t>
  </si>
  <si>
    <t>Aktorzy - Prawa</t>
  </si>
  <si>
    <t>Photographer's Assistant</t>
  </si>
  <si>
    <t>Asystent Foto</t>
  </si>
  <si>
    <t>Makeup</t>
  </si>
  <si>
    <t>Makeup buyouts</t>
  </si>
  <si>
    <t>Make up Prawa</t>
  </si>
  <si>
    <t>Stylist</t>
  </si>
  <si>
    <t>Stylist buyouts</t>
  </si>
  <si>
    <t>Kostiumograf Prawa</t>
  </si>
  <si>
    <t>Art. Director</t>
  </si>
  <si>
    <t>Art. Director buyouts</t>
  </si>
  <si>
    <t>Scenograf Prawa</t>
  </si>
  <si>
    <t>Dźwiękowiec</t>
  </si>
  <si>
    <t>Electricians</t>
  </si>
  <si>
    <t>Studio</t>
  </si>
  <si>
    <t>Location</t>
  </si>
  <si>
    <t>Lokacja</t>
  </si>
  <si>
    <t>Lights</t>
  </si>
  <si>
    <t>Światło</t>
  </si>
  <si>
    <t>Aparat</t>
  </si>
  <si>
    <t>Materiały Scenograficzne</t>
  </si>
  <si>
    <t>POST- PRODUCTION / POST-PRODUKCJA</t>
  </si>
  <si>
    <t>Retouch</t>
  </si>
  <si>
    <t>Retusz Zdjęć</t>
  </si>
  <si>
    <t>Edit</t>
  </si>
  <si>
    <t>Montaż Zdjęć</t>
  </si>
  <si>
    <t>Editor</t>
  </si>
  <si>
    <t>Montażysta</t>
  </si>
  <si>
    <t>Offline Edit</t>
  </si>
  <si>
    <t>Montaż off line</t>
  </si>
  <si>
    <t>Online Edit</t>
  </si>
  <si>
    <t>Online</t>
  </si>
  <si>
    <t>Broadcast Files</t>
  </si>
  <si>
    <t xml:space="preserve">Pliki Emisyjne </t>
  </si>
  <si>
    <t>MISCELLENEOUS / INNE</t>
  </si>
  <si>
    <t>Transport</t>
  </si>
  <si>
    <t>Catering</t>
  </si>
  <si>
    <t>Post-prod. Manager</t>
  </si>
  <si>
    <t>Kierownik Post-Produkcji</t>
  </si>
  <si>
    <t>Meals &amp; Refreshments</t>
  </si>
  <si>
    <t>VISUAL POSTPRODUCTION</t>
  </si>
  <si>
    <t>OFF-LINE EDIT</t>
  </si>
  <si>
    <t>MONTAŻ OFF-LINE</t>
  </si>
  <si>
    <t>Avid Suite</t>
  </si>
  <si>
    <t>Zestaw Avid</t>
  </si>
  <si>
    <t>GRADING</t>
  </si>
  <si>
    <t>KOLOR KOREKCJA</t>
  </si>
  <si>
    <t>Conforming</t>
  </si>
  <si>
    <t>Konforming</t>
  </si>
  <si>
    <t>Colorist</t>
  </si>
  <si>
    <t xml:space="preserve">Kolorysta </t>
  </si>
  <si>
    <t>Grading</t>
  </si>
  <si>
    <t>Export</t>
  </si>
  <si>
    <t>Eksport materiałów po korekcji finalnej</t>
  </si>
  <si>
    <t>Machinery Room</t>
  </si>
  <si>
    <t>Maszynownia</t>
  </si>
  <si>
    <t>Grading Package</t>
  </si>
  <si>
    <t>Pakiet Kolororekcji</t>
  </si>
  <si>
    <t>STOCK, PROCESSING</t>
  </si>
  <si>
    <t>NEGATYW, OBRÓBKA</t>
  </si>
  <si>
    <t>Stock</t>
  </si>
  <si>
    <t>Negatyw</t>
  </si>
  <si>
    <t>Development</t>
  </si>
  <si>
    <t>Wywołanie negatywu</t>
  </si>
  <si>
    <t>ON-LINE EDIT</t>
  </si>
  <si>
    <t>MONTAŻ ON-LINE</t>
  </si>
  <si>
    <t>On line</t>
  </si>
  <si>
    <t>2D Animation</t>
  </si>
  <si>
    <t>Animacja 2D</t>
  </si>
  <si>
    <t>3D Animation</t>
  </si>
  <si>
    <t>Animacja 3D</t>
  </si>
  <si>
    <t>POSTPRODUCTION PACKAGE</t>
  </si>
  <si>
    <t>PAKIET POSTPRODUKCJI</t>
  </si>
  <si>
    <t>Package</t>
  </si>
  <si>
    <t>Pakiet</t>
  </si>
  <si>
    <t>BROADCAST FILES</t>
  </si>
  <si>
    <t>PLIKI EMISYJNE</t>
  </si>
  <si>
    <t>Files - TV</t>
  </si>
  <si>
    <t>Pliki Emisyjne TV</t>
  </si>
  <si>
    <t>Files - Digital</t>
  </si>
  <si>
    <t>Pliki Emisyjne Digital</t>
  </si>
  <si>
    <t>DPC - Cinema</t>
  </si>
  <si>
    <t>Kopia kinowa DCP - Kino</t>
  </si>
  <si>
    <t>Files - Others</t>
  </si>
  <si>
    <t>Pliki emisyjne Pozostałe</t>
  </si>
  <si>
    <t>FTP Up-load</t>
  </si>
  <si>
    <t>Umieszczenie na FTP</t>
  </si>
  <si>
    <t>CINEMA FINISHING</t>
  </si>
  <si>
    <t xml:space="preserve">OBRÓBKA KINOWA </t>
  </si>
  <si>
    <t>Cinema Version</t>
  </si>
  <si>
    <t>Przygotowanie wersji kinowej</t>
  </si>
  <si>
    <t>Sound Processing for Cinema</t>
  </si>
  <si>
    <t>Zgranie dźwięku do kina</t>
  </si>
  <si>
    <t>Postproduction Studio Mark-up</t>
  </si>
  <si>
    <t>Narzut studia postprodukcyjnego</t>
  </si>
  <si>
    <t>SOUND PROCESSING / UDŹWIĘKOWIENIE</t>
  </si>
  <si>
    <t>Voice 1 Recording</t>
  </si>
  <si>
    <t>Nagranie Lektora 1</t>
  </si>
  <si>
    <t>Nagranie Lektora 2</t>
  </si>
  <si>
    <t>Dubbing</t>
  </si>
  <si>
    <t>Postsynchrony</t>
  </si>
  <si>
    <t>Sound Cleaning</t>
  </si>
  <si>
    <t>Czyszczenie Dźwięku</t>
  </si>
  <si>
    <t>Sound Edit</t>
  </si>
  <si>
    <t>Montaż Dżwięku</t>
  </si>
  <si>
    <t>Sound Suite Mark-up</t>
  </si>
  <si>
    <t>Narzut studia dźwiękowego</t>
  </si>
  <si>
    <t xml:space="preserve">Original footage backup </t>
  </si>
  <si>
    <t>Archiwizacja materiałów kamerowych</t>
  </si>
  <si>
    <t>Production Insurance</t>
  </si>
  <si>
    <t>Ubezpieczenie produkcji</t>
  </si>
  <si>
    <t>Health Insurance Policy</t>
  </si>
  <si>
    <t xml:space="preserve"> NNW</t>
  </si>
  <si>
    <t>crew</t>
  </si>
  <si>
    <t>ekipa</t>
  </si>
  <si>
    <t>cast</t>
  </si>
  <si>
    <t>odtwórcy</t>
  </si>
  <si>
    <t>extras</t>
  </si>
  <si>
    <t>statysci</t>
  </si>
  <si>
    <t>Non-appearance Policy</t>
  </si>
  <si>
    <t>Ubezp. od nieobecności na planie:</t>
  </si>
  <si>
    <t>director</t>
  </si>
  <si>
    <t>reżyser</t>
  </si>
  <si>
    <t>D.O.P.</t>
  </si>
  <si>
    <t>operator</t>
  </si>
  <si>
    <t>kierownik produkcji</t>
  </si>
  <si>
    <t>Travel Insurance</t>
  </si>
  <si>
    <t>Ubezpieczenie Podróżne</t>
  </si>
  <si>
    <t>Weather Insurance</t>
  </si>
  <si>
    <t>Ubezpieczenie Pogodowe</t>
  </si>
  <si>
    <t>Image Buy-Outs</t>
  </si>
  <si>
    <t>Ujęcia stockowe prawa</t>
  </si>
  <si>
    <t>Total Service Costs</t>
  </si>
  <si>
    <t>Koszty Serwisu Łącznie</t>
  </si>
  <si>
    <t>Music Consultant</t>
  </si>
  <si>
    <t>Konsultant Muzyczny</t>
  </si>
  <si>
    <t>Library Music Buy outs</t>
  </si>
  <si>
    <t>Muzyka z Fonoteki prawa</t>
  </si>
  <si>
    <t>Composer - Work</t>
  </si>
  <si>
    <t>Kompozytor - Praca</t>
  </si>
  <si>
    <t>Composer - Buy outs</t>
  </si>
  <si>
    <t>Kompozytor - Prawa</t>
  </si>
  <si>
    <t>Composers - Competition</t>
  </si>
  <si>
    <t>Buy outs for HIT</t>
  </si>
  <si>
    <t>Prawa do HITU</t>
  </si>
  <si>
    <t>Musicians</t>
  </si>
  <si>
    <t>Muzycy</t>
  </si>
  <si>
    <t>Singers</t>
  </si>
  <si>
    <t>Wokaliści</t>
  </si>
  <si>
    <t>Choir</t>
  </si>
  <si>
    <t>Chór</t>
  </si>
  <si>
    <t>Instruments Rental</t>
  </si>
  <si>
    <t>Wynajem Instrumentów</t>
  </si>
  <si>
    <t>Recording Studio</t>
  </si>
  <si>
    <t>Studio Nagraniowe</t>
  </si>
  <si>
    <t>Mixing Studio</t>
  </si>
  <si>
    <t>Studio realizacyjne</t>
  </si>
  <si>
    <t>Audio Tapes/ Discs</t>
  </si>
  <si>
    <t>Taśmy/ Dyski Dźwiękowe</t>
  </si>
  <si>
    <t>Total</t>
  </si>
  <si>
    <t>Dzień 1</t>
  </si>
  <si>
    <r>
      <t>1</t>
    </r>
    <r>
      <rPr>
        <vertAlign val="superscript"/>
        <sz val="8"/>
        <rFont val="Verdana"/>
        <family val="2"/>
        <charset val="238"/>
      </rPr>
      <t>st</t>
    </r>
    <r>
      <rPr>
        <sz val="8"/>
        <rFont val="Verdana"/>
        <family val="2"/>
        <charset val="238"/>
      </rPr>
      <t xml:space="preserve"> hour</t>
    </r>
  </si>
  <si>
    <t>1. Nadgodzina</t>
  </si>
  <si>
    <r>
      <t>2</t>
    </r>
    <r>
      <rPr>
        <vertAlign val="superscript"/>
        <sz val="8"/>
        <rFont val="Verdana"/>
        <family val="2"/>
        <charset val="238"/>
      </rPr>
      <t>nd</t>
    </r>
    <r>
      <rPr>
        <sz val="8"/>
        <rFont val="Verdana"/>
        <family val="2"/>
        <charset val="238"/>
      </rPr>
      <t xml:space="preserve"> hour</t>
    </r>
  </si>
  <si>
    <t>2. Nadgodzina</t>
  </si>
  <si>
    <r>
      <t>3</t>
    </r>
    <r>
      <rPr>
        <vertAlign val="superscript"/>
        <sz val="8"/>
        <rFont val="Verdana"/>
        <family val="2"/>
        <charset val="238"/>
      </rPr>
      <t>rd</t>
    </r>
    <r>
      <rPr>
        <sz val="8"/>
        <rFont val="Verdana"/>
        <family val="2"/>
        <charset val="238"/>
      </rPr>
      <t xml:space="preserve"> hour</t>
    </r>
  </si>
  <si>
    <t>3. Nadgodzina</t>
  </si>
  <si>
    <r>
      <t>4</t>
    </r>
    <r>
      <rPr>
        <vertAlign val="superscript"/>
        <sz val="8"/>
        <rFont val="Verdana"/>
        <family val="2"/>
        <charset val="238"/>
      </rPr>
      <t xml:space="preserve">th  </t>
    </r>
    <r>
      <rPr>
        <sz val="8"/>
        <rFont val="Verdana"/>
        <family val="2"/>
        <charset val="238"/>
      </rPr>
      <t>hour</t>
    </r>
  </si>
  <si>
    <t>4. Nadgodzina</t>
  </si>
  <si>
    <r>
      <t>5</t>
    </r>
    <r>
      <rPr>
        <vertAlign val="superscript"/>
        <sz val="8"/>
        <rFont val="Verdana"/>
        <family val="2"/>
        <charset val="238"/>
      </rPr>
      <t>th</t>
    </r>
    <r>
      <rPr>
        <sz val="8"/>
        <rFont val="Verdana"/>
        <family val="2"/>
        <charset val="238"/>
      </rPr>
      <t xml:space="preserve"> hour</t>
    </r>
  </si>
  <si>
    <t>5. Nadgodzina</t>
  </si>
  <si>
    <t>All further hours in total</t>
  </si>
  <si>
    <t>Wszystkie kolejne nadgodziny</t>
  </si>
  <si>
    <t>Dzień 2</t>
  </si>
  <si>
    <t>Dzień 3</t>
  </si>
  <si>
    <t>Dzień 4</t>
  </si>
  <si>
    <t>Dzień 5</t>
  </si>
  <si>
    <t>Dzień 6</t>
  </si>
  <si>
    <t>Dzień 7</t>
  </si>
  <si>
    <t>Dzień 8</t>
  </si>
  <si>
    <t>Dzień 9</t>
  </si>
  <si>
    <t>Dzień 10</t>
  </si>
  <si>
    <t>Dzień 11</t>
  </si>
  <si>
    <t>Dzień 12</t>
  </si>
  <si>
    <t>Dzień 13</t>
  </si>
  <si>
    <t>Stawka dzienna</t>
  </si>
  <si>
    <t>1-sza</t>
  </si>
  <si>
    <t>2-ga</t>
  </si>
  <si>
    <t>3-cia</t>
  </si>
  <si>
    <t>4-ta</t>
  </si>
  <si>
    <t>5-ta</t>
  </si>
  <si>
    <t>Każda kolejna</t>
  </si>
  <si>
    <t>DYŻUR</t>
  </si>
  <si>
    <t>kierownik planu</t>
  </si>
  <si>
    <t xml:space="preserve">1st AD </t>
  </si>
  <si>
    <t>catering</t>
  </si>
  <si>
    <t>sekretarka planu</t>
  </si>
  <si>
    <t>dźwiękowiec*</t>
  </si>
  <si>
    <t>Food stylist</t>
  </si>
  <si>
    <t>Grupa</t>
  </si>
  <si>
    <t>FOCUS 1</t>
  </si>
  <si>
    <t>FOCUS 2</t>
  </si>
  <si>
    <t>DIT 1</t>
  </si>
  <si>
    <t>DIT 2</t>
  </si>
  <si>
    <t>VIDEO 1</t>
  </si>
  <si>
    <t>VIDEO 2</t>
  </si>
  <si>
    <t>GAFFER 1</t>
  </si>
  <si>
    <t>GAFFER 2</t>
  </si>
  <si>
    <t>OŚWIETLACZE 1</t>
  </si>
  <si>
    <t>OŚWIETLACZE 2</t>
  </si>
  <si>
    <t>KEY GRIP 1</t>
  </si>
  <si>
    <t>KEY GRIP 2</t>
  </si>
  <si>
    <t>DOLLY GRIP 1</t>
  </si>
  <si>
    <t>DOLLY GRIP 2</t>
  </si>
  <si>
    <t>DYŻUR 1</t>
  </si>
  <si>
    <t>DYŻUR 2</t>
  </si>
  <si>
    <t>SUMA</t>
  </si>
  <si>
    <t>Dzień</t>
  </si>
  <si>
    <t>Godzina</t>
  </si>
  <si>
    <t>SUMA / PODSUMA</t>
  </si>
  <si>
    <t>Łączne koszty</t>
  </si>
  <si>
    <r>
      <t>Digital, Photo Shoot, Content</t>
    </r>
    <r>
      <rPr>
        <sz val="13"/>
        <rFont val="Verdana"/>
        <family val="2"/>
      </rPr>
      <t xml:space="preserve"> / Digital, Sesja, Content</t>
    </r>
  </si>
  <si>
    <t>dzienny koszt finansowania - platnosc od 61 do 90 dni</t>
  </si>
  <si>
    <t>dzienny koszt finansowania - platnosc powyżej 91 dni</t>
  </si>
  <si>
    <t>dzienny koszy finansowania - platnosc od 31 do 60 dni</t>
  </si>
  <si>
    <t xml:space="preserve"> TOTAL including 23% VAT / RAZEM z 23% VAT:</t>
  </si>
  <si>
    <t>dzienny koszt finansowania - platnosc do 30 dni</t>
  </si>
  <si>
    <t>BASIS FOR THE ESTIMATION / PODSTAWA KOSZTORYSU</t>
  </si>
  <si>
    <t>STATYŚCI:  nie dotyczy</t>
  </si>
  <si>
    <t>EPIZODYŚCI: ilość osób - 2 osoby:</t>
  </si>
  <si>
    <t>Director fee</t>
  </si>
  <si>
    <t>Loan out fee</t>
  </si>
  <si>
    <t>STUDIO COSTS / KOSZTY STUDIA</t>
  </si>
  <si>
    <t>6  STUDIO COSTS / KOSZTY STUDIA</t>
  </si>
  <si>
    <t>LOCATION COSTS / KOSZTY LOKACJI</t>
  </si>
  <si>
    <t>SCOUTING / POSZUKIWANIE LOKACJI</t>
  </si>
  <si>
    <t>RECCE / DOKUMENTACJA</t>
  </si>
  <si>
    <t>CAST / OBSADA</t>
  </si>
  <si>
    <t>DIRECTOR'S UNIT / PION REŻYSERSKI</t>
  </si>
  <si>
    <t>PRODUCTION UNIT / PION PRODUKCYJNY</t>
  </si>
  <si>
    <t>D.O.P UNIT / PION OPERATORSKI</t>
  </si>
  <si>
    <t>CAMERA UNIT / PION KAMEROWY</t>
  </si>
  <si>
    <t>LIGHTS &amp; GRIP / OŚWIETLENIE &amp; GRIP</t>
  </si>
  <si>
    <t>SOUND UNIT / PION DŹWIĘKOWY</t>
  </si>
  <si>
    <t>CAMERA / SPRZĘT ZDJĘCIOWY</t>
  </si>
  <si>
    <t>SOUND / SPRZĘT DŹWIĘKOWY</t>
  </si>
  <si>
    <t>PERSONNEL / EKIPA</t>
  </si>
  <si>
    <t>COSTS / KOSZTY</t>
  </si>
  <si>
    <t>SALARIES / WYNAGRODZENIA</t>
  </si>
  <si>
    <t>MATERIALS / MATERIAŁY</t>
  </si>
  <si>
    <t>SALARIES &amp; COSTS / WYNAGRODZENIA &amp; KOSZTY</t>
  </si>
  <si>
    <t>Dod. elementy obsługi planu (namioty itp.)</t>
  </si>
  <si>
    <t>Kompozytorzy - Konkurs</t>
  </si>
  <si>
    <t>FOREIGN PRODUCTION / PRODUKCJA ZAGRANICZNA</t>
  </si>
  <si>
    <t>9  DIGITAL, PHOTO SHOOT, CONTENT/ MATERIAŁY DIGITAL, SESJA ZDJĘCIOWA, CONTENT</t>
  </si>
  <si>
    <t>8  CATERING, TRAVEL &amp; MISCELLANEOUS / CATERING, PODRÓŻE &amp; INNE</t>
  </si>
  <si>
    <t>10  POST-PRODUCTION / POST- PRODUKCJA</t>
  </si>
  <si>
    <t>12  FOREIGN PRODUCTION &amp; SUNDRIES / PRODUKCJA ZAGRANICZA &amp; INNE</t>
  </si>
  <si>
    <t>11  INSURANCE / UBEZPIECZENIE</t>
  </si>
  <si>
    <t>13  MUSIC / MUZYKA</t>
  </si>
  <si>
    <t>14   OVERTIME/ NADGODZINY</t>
  </si>
  <si>
    <r>
      <t>Catering, travel &amp; misc.</t>
    </r>
    <r>
      <rPr>
        <sz val="13"/>
        <rFont val="Verdana"/>
        <family val="2"/>
        <charset val="238"/>
      </rPr>
      <t xml:space="preserve"> / Catering, podróże &amp; inne</t>
    </r>
  </si>
  <si>
    <t>Nadgodziny progresywne</t>
  </si>
  <si>
    <t>Nadgodziny bez progesu</t>
  </si>
  <si>
    <t>Aktorzy</t>
  </si>
  <si>
    <t>Aktorzy 1</t>
  </si>
  <si>
    <t>Aktorzy 2</t>
  </si>
  <si>
    <t>Aktorzy 3</t>
  </si>
  <si>
    <t>Aktorzy 4</t>
  </si>
  <si>
    <t>Aktorzy 5</t>
  </si>
  <si>
    <t>Aktorzy 6</t>
  </si>
  <si>
    <t>Aktorzy 7</t>
  </si>
  <si>
    <t>Aktorzy 8</t>
  </si>
  <si>
    <t>Aktorzy 9</t>
  </si>
  <si>
    <t>Aktorzy 10</t>
  </si>
  <si>
    <t>dźwiękowiec</t>
  </si>
  <si>
    <t>Inni 1</t>
  </si>
  <si>
    <t>Inni 2</t>
  </si>
  <si>
    <t>Inni 3</t>
  </si>
  <si>
    <t>INNI 1</t>
  </si>
  <si>
    <t>INNI 2</t>
  </si>
  <si>
    <t>INNI 3</t>
  </si>
  <si>
    <t>Przedział czasu</t>
  </si>
  <si>
    <t>0-30</t>
  </si>
  <si>
    <t>31-60</t>
  </si>
  <si>
    <t>ponad 90</t>
  </si>
  <si>
    <t>61-90</t>
  </si>
  <si>
    <t>To jest matryca wyliczająca koszt nadgodzin w zakładce Overtime - Nadgodziny - NIE ZMIENIAĆ / NIE USUWAĆ</t>
  </si>
  <si>
    <t>Qty - man hours
Ilość - osobogodziny</t>
  </si>
  <si>
    <t>Km na zdjęcia:</t>
  </si>
  <si>
    <t>To jest matryca wyliczająca koszt finansowania na stronie głównej - NIE ZMIENIAĆ / NIE USUWAĆ</t>
  </si>
  <si>
    <t>Make up dniówka</t>
  </si>
  <si>
    <t>Kostiumograf dniówka</t>
  </si>
  <si>
    <t>Scenograf dniówka</t>
  </si>
  <si>
    <t>stawka za wizerunek - prawa</t>
  </si>
  <si>
    <t>Ilość osób w grupie</t>
  </si>
  <si>
    <t>Prowizja:</t>
  </si>
  <si>
    <t>Przelicznik walutowy:</t>
  </si>
  <si>
    <t>TOTAL / SUMA CAŁKOWITA</t>
  </si>
  <si>
    <t>INSTRUKCJA PRACY Z SZABLONEM NADGODZIN</t>
  </si>
  <si>
    <t>Tabela 1: Ilość nadgodzin w kolejnych dniach</t>
  </si>
  <si>
    <t>Tabela 2: Cennik</t>
  </si>
  <si>
    <t>W Tabeli 1 wpisujemy ilość osób w danej grupie, dla których chcemy wyliczyć nadgodziny a następnie ilość nadgodzin dla każdego dnia zdjęciowego. W Tabeli 2 wpisujemy stawki dzienne dla osób z tych grup, które są podstawą do wyliczania nadgodzin. Po uzupełnieniu tych danych ilość i łączny koszy nadgodzin wylicza się przy użyciu matrycy umieszczonej poniżej wiersza 100 (nie kasować!) i przedstawiony jest w zakładca Overtime - Nadgodziny. Tabela 1 zawiera grupy osób a nie pojedyńcze osoby, ponieważ zdarza się, że niektóre funkcje na planie są zdublowane i każda z osób ma inną stawkę dzienną (np. aktorzy). Jeśli osoby z danej grupy mają taką samą stawkę dzienną (np. oświetlacze) wpisujemy odpowiednią ilość osób przy jednej grupie osób.</t>
  </si>
  <si>
    <t>Sesja zdjęciowa:</t>
  </si>
  <si>
    <r>
      <t xml:space="preserve">Grip / Wózek: </t>
    </r>
    <r>
      <rPr>
        <i/>
        <sz val="9"/>
        <rFont val="Verdana"/>
        <family val="2"/>
      </rPr>
      <t>wózek, grip, jaki na ile dni;</t>
    </r>
  </si>
  <si>
    <r>
      <t>Lighting / Światło:</t>
    </r>
    <r>
      <rPr>
        <i/>
        <sz val="9"/>
        <rFont val="Verdana"/>
        <family val="2"/>
      </rPr>
      <t xml:space="preserve"> jaki pakiet;</t>
    </r>
  </si>
  <si>
    <r>
      <t xml:space="preserve">Sound / Dźwięk: </t>
    </r>
    <r>
      <rPr>
        <i/>
        <sz val="9"/>
        <rFont val="Verdana"/>
        <family val="2"/>
      </rPr>
      <t>jaki, na ile dni;</t>
    </r>
  </si>
  <si>
    <r>
      <t xml:space="preserve">Motion Control: </t>
    </r>
    <r>
      <rPr>
        <i/>
        <sz val="9"/>
        <rFont val="Verdana"/>
        <family val="2"/>
      </rPr>
      <t>jaki, na ile dni;</t>
    </r>
  </si>
  <si>
    <r>
      <t xml:space="preserve">Steadicam: </t>
    </r>
    <r>
      <rPr>
        <i/>
        <sz val="9"/>
        <rFont val="Verdana"/>
        <family val="2"/>
      </rPr>
      <t>na ile dni;</t>
    </r>
  </si>
  <si>
    <r>
      <t>Helicopter lub Helicam / Dron:</t>
    </r>
    <r>
      <rPr>
        <i/>
        <sz val="9"/>
        <rFont val="Verdana"/>
        <family val="2"/>
      </rPr>
      <t xml:space="preserve"> jaki, na ile dni;</t>
    </r>
  </si>
  <si>
    <r>
      <t>Others / Inne:</t>
    </r>
    <r>
      <rPr>
        <i/>
        <sz val="9"/>
        <rFont val="Verdana"/>
        <family val="2"/>
      </rPr>
      <t xml:space="preserve"> np. efekty specjalne – deszczownice, maszyny do wiatru, dymy</t>
    </r>
  </si>
  <si>
    <r>
      <t xml:space="preserve">negatyw 35 mm: - </t>
    </r>
    <r>
      <rPr>
        <b/>
        <i/>
        <sz val="9"/>
        <rFont val="Verdana"/>
        <family val="2"/>
      </rPr>
      <t>tak, nie, ile;</t>
    </r>
  </si>
  <si>
    <r>
      <t>wołanie i czyszczenie negatywu: -</t>
    </r>
    <r>
      <rPr>
        <b/>
        <i/>
        <sz val="9"/>
        <rFont val="Verdana"/>
        <family val="2"/>
      </rPr>
      <t xml:space="preserve"> tak, nie, ile;</t>
    </r>
  </si>
  <si>
    <r>
      <t>one light transfer:</t>
    </r>
    <r>
      <rPr>
        <b/>
        <i/>
        <sz val="9"/>
        <rFont val="Verdana"/>
        <family val="2"/>
      </rPr>
      <t xml:space="preserve"> tak, nie, ile godzin;</t>
    </r>
  </si>
  <si>
    <r>
      <t xml:space="preserve">best light transfer: </t>
    </r>
    <r>
      <rPr>
        <b/>
        <i/>
        <sz val="9"/>
        <rFont val="Verdana"/>
        <family val="2"/>
      </rPr>
      <t>tak, nie, ile godzin;</t>
    </r>
  </si>
  <si>
    <r>
      <t xml:space="preserve">final transfer: </t>
    </r>
    <r>
      <rPr>
        <b/>
        <i/>
        <sz val="9"/>
        <rFont val="Verdana"/>
        <family val="2"/>
      </rPr>
      <t>tak, nie , ile godzin;</t>
    </r>
  </si>
  <si>
    <r>
      <t xml:space="preserve">off-line: </t>
    </r>
    <r>
      <rPr>
        <b/>
        <i/>
        <sz val="9"/>
        <rFont val="Verdana"/>
        <family val="2"/>
      </rPr>
      <t>montażysta, nazwa studia postprodukcyjnego;</t>
    </r>
  </si>
  <si>
    <r>
      <t xml:space="preserve">on-line: </t>
    </r>
    <r>
      <rPr>
        <b/>
        <i/>
        <sz val="9"/>
        <rFont val="Verdana"/>
        <family val="2"/>
      </rPr>
      <t>nazwa studia postprodukcyjnego;</t>
    </r>
  </si>
  <si>
    <r>
      <t xml:space="preserve">animation/ animacja 3D: </t>
    </r>
    <r>
      <rPr>
        <b/>
        <i/>
        <sz val="9"/>
        <rFont val="Verdana"/>
        <family val="2"/>
      </rPr>
      <t>nazwa studia postprodukcyjnego</t>
    </r>
  </si>
  <si>
    <r>
      <t xml:space="preserve">Sound/ Udźwiękowienie: </t>
    </r>
    <r>
      <rPr>
        <b/>
        <i/>
        <sz val="9"/>
        <rFont val="Verdana"/>
        <family val="2"/>
      </rPr>
      <t xml:space="preserve">nazwa studia dźwiękowego; </t>
    </r>
  </si>
  <si>
    <r>
      <t xml:space="preserve">Broadcast files/ Pliki emisyjne: </t>
    </r>
    <r>
      <rPr>
        <b/>
        <i/>
        <sz val="9"/>
        <rFont val="Verdana"/>
        <family val="2"/>
      </rPr>
      <t xml:space="preserve"> tak, nie, jakie;</t>
    </r>
  </si>
  <si>
    <r>
      <t xml:space="preserve">ubezpiecznie wszystkich ryzyk produkcji filmowej: </t>
    </r>
    <r>
      <rPr>
        <b/>
        <i/>
        <sz val="9"/>
        <rFont val="Verdana"/>
        <family val="2"/>
      </rPr>
      <t>tak, nie, do kwoty.....................</t>
    </r>
  </si>
  <si>
    <r>
      <t xml:space="preserve">ubezpieczenie NNW dla członków ekipy zdjęciowej: </t>
    </r>
    <r>
      <rPr>
        <b/>
        <i/>
        <sz val="9"/>
        <rFont val="Verdana"/>
        <family val="2"/>
      </rPr>
      <t>tak, nie, do kwoty.....................</t>
    </r>
  </si>
  <si>
    <r>
      <t xml:space="preserve">ubezpiecznie on nie pojawienia się na planie dla kluczowych osób: </t>
    </r>
    <r>
      <rPr>
        <b/>
        <i/>
        <sz val="9"/>
        <rFont val="Verdana"/>
        <family val="2"/>
      </rPr>
      <t>tak, nie, kogo obejmuje</t>
    </r>
  </si>
  <si>
    <r>
      <t xml:space="preserve">ubezpiecznie zdrowotne i podróżne dla członków ekipy zdjęciowej: </t>
    </r>
    <r>
      <rPr>
        <b/>
        <i/>
        <sz val="9"/>
        <rFont val="Verdana"/>
        <family val="2"/>
      </rPr>
      <t>tak, nie, do kwoty.....................</t>
    </r>
  </si>
  <si>
    <t>Location 3</t>
  </si>
  <si>
    <t>Location 4</t>
  </si>
  <si>
    <t>Location 5</t>
  </si>
  <si>
    <t>Location 6</t>
  </si>
  <si>
    <t>Location 7</t>
  </si>
  <si>
    <t>Location 8</t>
  </si>
  <si>
    <t>Obiekt 4</t>
  </si>
  <si>
    <t>Obiekt 5</t>
  </si>
  <si>
    <t>Obiekt 6</t>
  </si>
  <si>
    <t>Obiekt 7</t>
  </si>
  <si>
    <t>Obiekt 8</t>
  </si>
  <si>
    <t>Wynajem miejsca na camp</t>
  </si>
  <si>
    <t>Voice 2 Recording</t>
  </si>
  <si>
    <t>polskojęzyczne strony internetowe;</t>
  </si>
  <si>
    <t>serwis korporacyjny, w tym Intranet;</t>
  </si>
  <si>
    <t>punkty sprzedaży;</t>
  </si>
  <si>
    <t>telewizja;</t>
  </si>
  <si>
    <t>kina;</t>
  </si>
  <si>
    <t>PR i relacje zewnętrzne (konferencje, zewnętrzne i wewnętrzne prezentacje, auto-promocja, eventy, szkolenia)</t>
  </si>
  <si>
    <t>n.p. Produkcja filmu reklamowego PRODUKT "TYTUŁ"  o długościach 1 x 45 sek., 1 x 30 sek. +  skrót montażowy 1 x 15 sek.  w polskiej wersji językowej. Kosztorys zakłada realizację jednego filmu o czasach emisji 45, 30 i 15 sekund. Wersją podstawową będzie film o dł 45 sekund z którego zostaną przygotowane pozostałe długości jako skróty montażowe.</t>
  </si>
  <si>
    <t>Spoty do internetu o długościach 30 i 15 sek.:</t>
  </si>
  <si>
    <t>POS</t>
  </si>
  <si>
    <t>Prasa i materiały drukowane</t>
  </si>
  <si>
    <t>Outdoor</t>
  </si>
  <si>
    <t>n.p. Scouting - poszukiwanie  lokacji na obszarze …................</t>
  </si>
  <si>
    <t>Zdjęcia próbne (recall) w: …</t>
  </si>
  <si>
    <t>rola Tata - casting w Berlinie, Warszawie, Krakowie</t>
  </si>
  <si>
    <t>rola Mama - casting w Warszawie i Krakowie</t>
  </si>
  <si>
    <t>dwójka dzieci - casting w Warszawie i Krakowie</t>
  </si>
  <si>
    <t>n.p:</t>
  </si>
  <si>
    <t>Spoty TV o długościach 45 i 30 sek.: 
- polskojęzyczne strony internetowe;
- serwis korporacyjny, w tym Intranet;
- punkty sprzedaży; 
- kina;
- PR i relacje zewnętrzne (konferencje, zewnętrzne i wewnętrzne prezentacje, auto-promocja, eventy, szkolenia)</t>
  </si>
  <si>
    <r>
      <rPr>
        <b/>
        <i/>
        <sz val="9"/>
        <rFont val="Verdana"/>
        <family val="2"/>
      </rPr>
      <t>Camera / Kamera:</t>
    </r>
    <r>
      <rPr>
        <i/>
        <sz val="9"/>
        <rFont val="Verdana"/>
        <family val="2"/>
      </rPr>
      <t xml:space="preserve"> jaka, ile;</t>
    </r>
  </si>
  <si>
    <t>3 dni zdjęciowe w lokacji............ w kraju..............; 2 godziny nadliczbowe każdego dnia (dzień zdjęciowy obejmuje 11h pracy w tym 1h przerwy);</t>
  </si>
  <si>
    <t>koszty przelotu reżysera i producenta reżysera na dokumentację w .................... oraz diety i zakwaterowanie - klasa ekonomiczna;</t>
  </si>
  <si>
    <t>koszty przelotu reżysera i producenta reżysera na jedno spotkanie PPM w .................... - 3 noclegi w Polsce - klasa ekonomiczna</t>
  </si>
  <si>
    <t>koszty przelotu reżysera i producenta reżysera na zdjęcia oraz montaż w ..................... + diety i zakwaterowanie - klasa ekonomiczna + nadbagaż</t>
  </si>
  <si>
    <t>koszty przelotu dwóch przedstawicieli Domu Produkcyjnego na dokumentację w ........................ + diety i zakwaterowanie - klasa ekonomiczna</t>
  </si>
  <si>
    <t>koszty przelotu dwóch przedstawicieli Domu Produkcyjnego na zdjęcia oraz montaż w ......................  + diety i zakwaterowanie - klasa ekonomiczna</t>
  </si>
  <si>
    <t>Mains</t>
  </si>
  <si>
    <t>Secondaries</t>
  </si>
  <si>
    <t>Specials</t>
  </si>
  <si>
    <t>Kids</t>
  </si>
  <si>
    <t>FINANCING COSTS / KOSZTY FINANSOWANIA</t>
  </si>
  <si>
    <t>Prepayment / Przedpłata</t>
  </si>
  <si>
    <t>Time of financing / Czas finansowania</t>
  </si>
  <si>
    <t>Financing quote / Kwota finansowania</t>
  </si>
  <si>
    <t>Financing cost / Koszt finansowania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</si>
</sst>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164" formatCode="#,##0&quot; zł&quot;"/>
    <numFmt numFmtId="165" formatCode="#,##0\ [$€-1];[Red]\-#,##0\ [$€-1]"/>
    <numFmt numFmtId="166" formatCode="_-* #,##0.00&quot; zł&quot;_-;\-* #,##0.00&quot; zł&quot;_-;_-* \-??&quot; zł&quot;_-;_-@_-"/>
    <numFmt numFmtId="167" formatCode="[$$-2809]#,##0.00"/>
    <numFmt numFmtId="168" formatCode="#,##0.0"/>
    <numFmt numFmtId="169" formatCode="#,##0\ _z_ł"/>
    <numFmt numFmtId="170" formatCode="_(* #,##0.0_);_(* \(#,##0.0\);_(* \-_);_(@_)"/>
    <numFmt numFmtId="171" formatCode="_(* #,##0_);_(* \(#,##0\);_(* \-_);_(@_)"/>
    <numFmt numFmtId="172" formatCode="_(* #,##0.00_);_(* \(#,##0.00\);_(* \-_);_(@_)"/>
    <numFmt numFmtId="173" formatCode="[$€-2]\ #,##0.00"/>
    <numFmt numFmtId="174" formatCode="[$€-C07]\ #,##0"/>
    <numFmt numFmtId="175" formatCode="_-* #,##0.00&quot;zł&quot;_-;\-* #,##0.00&quot;zł&quot;_-;_-* \-??&quot;zł&quot;_-;_-@_-"/>
    <numFmt numFmtId="176" formatCode="#,##0.00\ &quot;zł&quot;"/>
    <numFmt numFmtId="177" formatCode="General;\ \-General;\ &quot; - &quot;;\ General"/>
    <numFmt numFmtId="178" formatCode="General_(;\ \-General_(;\ &quot; - &quot;;\ General_("/>
    <numFmt numFmtId="179" formatCode="_-* #,##0.00&quot; €&quot;_-;\-* #,##0.00&quot; €&quot;_-;_-* \-??&quot; €&quot;_-;_-@_-"/>
    <numFmt numFmtId="180" formatCode="_-* #,##0.00\ [$€-1]_-;\-* #,##0.00\ [$€-1]_-;_-* &quot;-&quot;??\ [$€-1]_-;_-@_-"/>
    <numFmt numFmtId="181" formatCode="0.00;;&quot;-&quot;"/>
    <numFmt numFmtId="182" formatCode="#,##0_(;\ \-General_(;\ &quot; - &quot;;\ General_("/>
    <numFmt numFmtId="183" formatCode="General\%"/>
    <numFmt numFmtId="184" formatCode="General\%;\-General\%;&quot; - &quot;"/>
  </numFmts>
  <fonts count="74">
    <font>
      <sz val="10"/>
      <name val="Arial CE"/>
      <family val="2"/>
      <charset val="238"/>
    </font>
    <font>
      <sz val="10"/>
      <name val="Arial CE"/>
      <family val="2"/>
      <charset val="238"/>
    </font>
    <font>
      <sz val="10"/>
      <name val="Verdana"/>
      <family val="2"/>
      <charset val="238"/>
    </font>
    <font>
      <b/>
      <sz val="22"/>
      <color indexed="8"/>
      <name val="Verdana"/>
      <family val="2"/>
      <charset val="238"/>
    </font>
    <font>
      <b/>
      <sz val="16"/>
      <color indexed="8"/>
      <name val="Verdana"/>
      <family val="2"/>
      <charset val="238"/>
    </font>
    <font>
      <b/>
      <sz val="14"/>
      <color indexed="9"/>
      <name val="Verdana"/>
      <family val="2"/>
      <charset val="238"/>
    </font>
    <font>
      <b/>
      <sz val="12"/>
      <name val="Verdana"/>
      <family val="2"/>
      <charset val="238"/>
    </font>
    <font>
      <b/>
      <sz val="14"/>
      <name val="Verdana"/>
      <family val="2"/>
      <charset val="238"/>
    </font>
    <font>
      <b/>
      <sz val="11"/>
      <name val="Verdana"/>
      <family val="2"/>
      <charset val="238"/>
    </font>
    <font>
      <sz val="11"/>
      <color indexed="9"/>
      <name val="Verdana"/>
      <family val="2"/>
      <charset val="238"/>
    </font>
    <font>
      <b/>
      <sz val="13"/>
      <color theme="1"/>
      <name val="Verdana"/>
      <family val="2"/>
    </font>
    <font>
      <sz val="11"/>
      <name val="Verdana"/>
      <family val="2"/>
      <charset val="238"/>
    </font>
    <font>
      <sz val="12"/>
      <color theme="1"/>
      <name val="Verdana"/>
      <family val="2"/>
    </font>
    <font>
      <sz val="13"/>
      <name val="Verdana"/>
      <family val="2"/>
      <charset val="238"/>
    </font>
    <font>
      <sz val="9"/>
      <name val="Verdana"/>
      <family val="2"/>
      <charset val="238"/>
    </font>
    <font>
      <b/>
      <sz val="13"/>
      <name val="Verdana"/>
      <family val="2"/>
    </font>
    <font>
      <sz val="13"/>
      <name val="Verdana"/>
      <family val="2"/>
    </font>
    <font>
      <b/>
      <sz val="13"/>
      <color indexed="8"/>
      <name val="Verdana"/>
      <family val="2"/>
    </font>
    <font>
      <sz val="8"/>
      <name val="Verdana"/>
      <family val="2"/>
      <charset val="238"/>
    </font>
    <font>
      <b/>
      <sz val="10"/>
      <color indexed="10"/>
      <name val="Verdana"/>
      <family val="2"/>
      <charset val="238"/>
    </font>
    <font>
      <b/>
      <sz val="8"/>
      <color indexed="52"/>
      <name val="Verdana"/>
      <family val="2"/>
      <charset val="238"/>
    </font>
    <font>
      <sz val="6"/>
      <name val="Verdana"/>
      <family val="2"/>
      <charset val="238"/>
    </font>
    <font>
      <b/>
      <sz val="14"/>
      <name val="Verdana"/>
      <family val="2"/>
    </font>
    <font>
      <sz val="11"/>
      <color theme="0"/>
      <name val="Verdana"/>
      <family val="2"/>
    </font>
    <font>
      <sz val="8"/>
      <color indexed="8"/>
      <name val="Verdana"/>
      <family val="2"/>
      <charset val="238"/>
    </font>
    <font>
      <b/>
      <sz val="9"/>
      <name val="Verdana"/>
      <family val="2"/>
      <charset val="238"/>
    </font>
    <font>
      <b/>
      <sz val="8"/>
      <color indexed="47"/>
      <name val="Verdana"/>
      <family val="2"/>
      <charset val="238"/>
    </font>
    <font>
      <b/>
      <sz val="6"/>
      <name val="Verdana"/>
      <family val="2"/>
      <charset val="238"/>
    </font>
    <font>
      <b/>
      <sz val="8"/>
      <color theme="0"/>
      <name val="Verdana"/>
      <family val="2"/>
      <charset val="238"/>
    </font>
    <font>
      <b/>
      <sz val="8"/>
      <name val="Verdana"/>
      <family val="2"/>
      <charset val="238"/>
    </font>
    <font>
      <b/>
      <sz val="10"/>
      <name val="Verdana"/>
      <family val="2"/>
      <charset val="238"/>
    </font>
    <font>
      <b/>
      <sz val="10"/>
      <name val="Verdana"/>
      <family val="2"/>
    </font>
    <font>
      <sz val="11"/>
      <color indexed="9"/>
      <name val="Verdana"/>
      <family val="2"/>
    </font>
    <font>
      <b/>
      <sz val="9"/>
      <color indexed="60"/>
      <name val="Verdana"/>
      <family val="2"/>
      <charset val="238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8"/>
      <name val="Verdana"/>
      <family val="2"/>
    </font>
    <font>
      <b/>
      <sz val="9"/>
      <color indexed="10"/>
      <name val="Verdana"/>
      <family val="2"/>
      <charset val="238"/>
    </font>
    <font>
      <sz val="7"/>
      <name val="Verdana"/>
      <family val="2"/>
      <charset val="238"/>
    </font>
    <font>
      <sz val="8"/>
      <color rgb="FFFF8200"/>
      <name val="Verdana"/>
      <family val="2"/>
      <charset val="238"/>
    </font>
    <font>
      <sz val="8"/>
      <color indexed="53"/>
      <name val="Verdana"/>
      <family val="2"/>
      <charset val="238"/>
    </font>
    <font>
      <sz val="8"/>
      <color indexed="30"/>
      <name val="Verdana"/>
      <family val="2"/>
      <charset val="238"/>
    </font>
    <font>
      <sz val="8"/>
      <color indexed="30"/>
      <name val="Verdana"/>
      <family val="2"/>
    </font>
    <font>
      <b/>
      <sz val="9"/>
      <color indexed="57"/>
      <name val="Verdana"/>
      <family val="2"/>
      <charset val="238"/>
    </font>
    <font>
      <sz val="9"/>
      <color indexed="30"/>
      <name val="Verdana"/>
      <family val="2"/>
      <charset val="238"/>
    </font>
    <font>
      <vertAlign val="superscript"/>
      <sz val="9"/>
      <name val="Verdana"/>
      <family val="2"/>
      <charset val="238"/>
    </font>
    <font>
      <b/>
      <i/>
      <sz val="9"/>
      <color indexed="10"/>
      <name val="Verdana"/>
      <family val="2"/>
      <charset val="238"/>
    </font>
    <font>
      <sz val="10"/>
      <color rgb="FF000000"/>
      <name val="Tahoma"/>
      <family val="2"/>
      <charset val="238"/>
    </font>
    <font>
      <sz val="10"/>
      <color rgb="FF000000"/>
      <name val="Arial CE"/>
    </font>
    <font>
      <vertAlign val="superscript"/>
      <sz val="8"/>
      <name val="Verdana"/>
      <family val="2"/>
      <charset val="238"/>
    </font>
    <font>
      <sz val="10"/>
      <color theme="1"/>
      <name val="Arial CE"/>
      <family val="2"/>
      <charset val="238"/>
    </font>
    <font>
      <sz val="10"/>
      <name val="Verdana"/>
      <family val="2"/>
    </font>
    <font>
      <sz val="10"/>
      <color theme="1"/>
      <name val="Verdana"/>
      <family val="2"/>
      <charset val="238"/>
    </font>
    <font>
      <sz val="11"/>
      <color theme="0"/>
      <name val="Verdana"/>
      <family val="2"/>
      <charset val="238"/>
    </font>
    <font>
      <sz val="10"/>
      <color theme="0"/>
      <name val="Verdana"/>
      <family val="2"/>
      <charset val="238"/>
    </font>
    <font>
      <sz val="9"/>
      <color indexed="60"/>
      <name val="Verdana"/>
      <family val="2"/>
    </font>
    <font>
      <b/>
      <sz val="12"/>
      <color indexed="60"/>
      <name val="Verdana"/>
      <family val="2"/>
    </font>
    <font>
      <sz val="9"/>
      <color rgb="FFFF8200"/>
      <name val="Verdana"/>
      <family val="2"/>
      <charset val="238"/>
    </font>
    <font>
      <sz val="8"/>
      <color theme="1"/>
      <name val="Verdana"/>
      <family val="2"/>
      <charset val="238"/>
    </font>
    <font>
      <sz val="11"/>
      <color theme="1"/>
      <name val="Verdana"/>
      <family val="2"/>
    </font>
    <font>
      <b/>
      <sz val="8"/>
      <color rgb="FFFF8200"/>
      <name val="Verdana"/>
      <family val="2"/>
      <charset val="238"/>
    </font>
    <font>
      <b/>
      <sz val="10"/>
      <color rgb="FFFF0000"/>
      <name val="Arial CE"/>
      <charset val="238"/>
    </font>
    <font>
      <sz val="10"/>
      <color rgb="FFFF8200"/>
      <name val="Arial CE"/>
      <family val="2"/>
      <charset val="238"/>
    </font>
    <font>
      <b/>
      <sz val="14"/>
      <color theme="1"/>
      <name val="Verdana"/>
      <family val="2"/>
      <charset val="238"/>
    </font>
    <font>
      <b/>
      <sz val="12"/>
      <color theme="1"/>
      <name val="Verdana"/>
      <family val="2"/>
    </font>
    <font>
      <sz val="7"/>
      <name val="Verdana"/>
      <family val="2"/>
    </font>
    <font>
      <b/>
      <sz val="7"/>
      <name val="Verdana"/>
      <family val="2"/>
    </font>
    <font>
      <b/>
      <sz val="7"/>
      <name val="Verdana"/>
      <family val="2"/>
      <charset val="238"/>
    </font>
    <font>
      <b/>
      <i/>
      <sz val="10"/>
      <name val="Verdana"/>
      <family val="2"/>
    </font>
    <font>
      <b/>
      <i/>
      <sz val="9"/>
      <name val="Verdana"/>
      <family val="2"/>
    </font>
    <font>
      <b/>
      <i/>
      <sz val="9"/>
      <color indexed="8"/>
      <name val="Verdana"/>
      <family val="2"/>
    </font>
    <font>
      <i/>
      <sz val="9"/>
      <name val="Verdana"/>
      <family val="2"/>
    </font>
    <font>
      <i/>
      <sz val="9"/>
      <color indexed="60"/>
      <name val="Verdana"/>
      <family val="2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30"/>
        <bgColor indexed="21"/>
      </patternFill>
    </fill>
    <fill>
      <patternFill patternType="solid">
        <fgColor rgb="FFB1B8C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21"/>
      </patternFill>
    </fill>
    <fill>
      <patternFill patternType="solid">
        <fgColor rgb="FF99A8B3"/>
        <bgColor indexed="22"/>
      </patternFill>
    </fill>
    <fill>
      <patternFill patternType="solid">
        <fgColor rgb="FFB9C8D1"/>
        <bgColor indexed="41"/>
      </patternFill>
    </fill>
    <fill>
      <patternFill patternType="solid">
        <fgColor rgb="FFE2E2E2"/>
        <bgColor indexed="9"/>
      </patternFill>
    </fill>
    <fill>
      <patternFill patternType="solid">
        <fgColor rgb="FFF2F2F2"/>
        <bgColor indexed="9"/>
      </patternFill>
    </fill>
    <fill>
      <patternFill patternType="solid">
        <fgColor rgb="FFB9C8D2"/>
        <bgColor indexed="41"/>
      </patternFill>
    </fill>
    <fill>
      <patternFill patternType="solid">
        <fgColor rgb="FFCCCCCC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theme="0"/>
        <bgColor indexed="41"/>
      </patternFill>
    </fill>
    <fill>
      <patternFill patternType="solid">
        <fgColor rgb="FFE2E2E2"/>
        <bgColor indexed="64"/>
      </patternFill>
    </fill>
    <fill>
      <patternFill patternType="solid">
        <fgColor rgb="FFFBC457"/>
        <bgColor indexed="51"/>
      </patternFill>
    </fill>
    <fill>
      <patternFill patternType="solid">
        <fgColor rgb="FFECB85B"/>
        <bgColor rgb="FFFF8200"/>
      </patternFill>
    </fill>
    <fill>
      <patternFill patternType="solid">
        <fgColor rgb="FFECB85B"/>
        <bgColor indexed="51"/>
      </patternFill>
    </fill>
    <fill>
      <patternFill patternType="darkUp">
        <fgColor theme="1"/>
      </patternFill>
    </fill>
    <fill>
      <patternFill patternType="darkUp"/>
    </fill>
    <fill>
      <patternFill patternType="darkUp">
        <fgColor theme="1"/>
        <bgColor auto="1"/>
      </patternFill>
    </fill>
    <fill>
      <patternFill patternType="solid">
        <fgColor rgb="FF87959D"/>
        <bgColor indexed="22"/>
      </patternFill>
    </fill>
    <fill>
      <patternFill patternType="solid">
        <fgColor rgb="FF87959D"/>
        <bgColor indexed="64"/>
      </patternFill>
    </fill>
    <fill>
      <patternFill patternType="solid">
        <fgColor rgb="FF87959D"/>
        <bgColor indexed="21"/>
      </patternFill>
    </fill>
    <fill>
      <patternFill patternType="solid">
        <fgColor rgb="FF87959D"/>
        <bgColor indexed="9"/>
      </patternFill>
    </fill>
  </fills>
  <borders count="113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theme="0" tint="-4.9989318521683403E-2"/>
      </left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theme="0" tint="-4.9989318521683403E-2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theme="0" tint="-4.9989318521683403E-2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 style="hair">
        <color theme="0" tint="-4.9989318521683403E-2"/>
      </left>
      <right style="hair">
        <color theme="0" tint="-4.9989318521683403E-2"/>
      </right>
      <top style="double">
        <color theme="0"/>
      </top>
      <bottom style="double">
        <color theme="0"/>
      </bottom>
      <diagonal/>
    </border>
    <border>
      <left style="hair">
        <color theme="0" tint="-4.9989318521683403E-2"/>
      </left>
      <right style="hair">
        <color theme="0" tint="-4.9989318521683403E-2"/>
      </right>
      <top style="double">
        <color theme="0"/>
      </top>
      <bottom style="double">
        <color theme="0" tint="-4.9989318521683403E-2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double">
        <color theme="0"/>
      </right>
      <top style="double">
        <color theme="0"/>
      </top>
      <bottom style="double">
        <color theme="0" tint="-4.9989318521683403E-2"/>
      </bottom>
      <diagonal/>
    </border>
    <border>
      <left/>
      <right/>
      <top/>
      <bottom style="medium">
        <color indexed="64"/>
      </bottom>
      <diagonal/>
    </border>
    <border>
      <left style="thin">
        <color rgb="FFE2E2E2"/>
      </left>
      <right style="thin">
        <color rgb="FFE2E2E2"/>
      </right>
      <top style="thin">
        <color rgb="FFE2E2E2"/>
      </top>
      <bottom/>
      <diagonal/>
    </border>
    <border>
      <left style="thin">
        <color rgb="FFE2E2E2"/>
      </left>
      <right/>
      <top style="thin">
        <color indexed="8"/>
      </top>
      <bottom style="thin">
        <color rgb="FFE2E2E2"/>
      </bottom>
      <diagonal/>
    </border>
    <border>
      <left style="thin">
        <color rgb="FFE2E2E2"/>
      </left>
      <right style="thin">
        <color rgb="FFE2E2E2"/>
      </right>
      <top style="thin">
        <color indexed="8"/>
      </top>
      <bottom/>
      <diagonal/>
    </border>
    <border>
      <left style="thin">
        <color rgb="FFE2E2E2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rgb="FFE2E2E2"/>
      </top>
      <bottom style="thin">
        <color rgb="FFE2E2E2"/>
      </bottom>
      <diagonal/>
    </border>
    <border>
      <left style="thin">
        <color rgb="FFE2E2E2"/>
      </left>
      <right/>
      <top style="thin">
        <color rgb="FFE2E2E2"/>
      </top>
      <bottom style="thin">
        <color rgb="FFE2E2E2"/>
      </bottom>
      <diagonal/>
    </border>
    <border>
      <left style="thin">
        <color rgb="FFE2E2E2"/>
      </left>
      <right style="thin">
        <color rgb="FFE2E2E2"/>
      </right>
      <top/>
      <bottom/>
      <diagonal/>
    </border>
    <border>
      <left style="thin">
        <color rgb="FFE2E2E2"/>
      </left>
      <right/>
      <top/>
      <bottom/>
      <diagonal/>
    </border>
    <border>
      <left style="thin">
        <color rgb="FFE2E2E2"/>
      </left>
      <right style="medium">
        <color indexed="8"/>
      </right>
      <top style="thin">
        <color indexed="8"/>
      </top>
      <bottom/>
      <diagonal/>
    </border>
    <border>
      <left style="thin">
        <color rgb="FFE2E2E2"/>
      </left>
      <right style="medium">
        <color indexed="8"/>
      </right>
      <top style="thin">
        <color rgb="FFE2E2E2"/>
      </top>
      <bottom style="thin">
        <color rgb="FFE2E2E2"/>
      </bottom>
      <diagonal/>
    </border>
    <border>
      <left style="thin">
        <color rgb="FFE2E2E2"/>
      </left>
      <right/>
      <top/>
      <bottom style="thin">
        <color rgb="FFE2E2E2"/>
      </bottom>
      <diagonal/>
    </border>
    <border>
      <left style="thin">
        <color rgb="FFE2E2E2"/>
      </left>
      <right style="medium">
        <color indexed="8"/>
      </right>
      <top/>
      <bottom/>
      <diagonal/>
    </border>
    <border>
      <left style="medium">
        <color indexed="8"/>
      </left>
      <right style="thin">
        <color rgb="FFE2E2E2"/>
      </right>
      <top style="thin">
        <color rgb="FFE2E2E2"/>
      </top>
      <bottom/>
      <diagonal/>
    </border>
    <border>
      <left/>
      <right/>
      <top style="thin">
        <color rgb="FFE2E2E2"/>
      </top>
      <bottom/>
      <diagonal/>
    </border>
    <border>
      <left style="thin">
        <color rgb="FFE2E2E2"/>
      </left>
      <right/>
      <top style="thin">
        <color rgb="FFE2E2E2"/>
      </top>
      <bottom/>
      <diagonal/>
    </border>
    <border>
      <left style="thin">
        <color rgb="FFE2E2E2"/>
      </left>
      <right style="medium">
        <color indexed="8"/>
      </right>
      <top style="thin">
        <color rgb="FFE2E2E2"/>
      </top>
      <bottom/>
      <diagonal/>
    </border>
    <border>
      <left style="medium">
        <color indexed="8"/>
      </left>
      <right/>
      <top style="thin">
        <color rgb="FFE2E2E2"/>
      </top>
      <bottom/>
      <diagonal/>
    </border>
    <border>
      <left/>
      <right style="medium">
        <color indexed="8"/>
      </right>
      <top style="thin">
        <color indexed="8"/>
      </top>
      <bottom style="thin">
        <color rgb="FFE2E2E2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rgb="FFE2E2E2"/>
      </top>
      <bottom style="thin">
        <color rgb="FFE2E2E2"/>
      </bottom>
      <diagonal/>
    </border>
    <border>
      <left/>
      <right style="medium">
        <color indexed="8"/>
      </right>
      <top style="thin">
        <color rgb="FFE2E2E2"/>
      </top>
      <bottom/>
      <diagonal/>
    </border>
    <border>
      <left/>
      <right style="medium">
        <color indexed="8"/>
      </right>
      <top/>
      <bottom style="thin">
        <color rgb="FFE2E2E2"/>
      </bottom>
      <diagonal/>
    </border>
    <border>
      <left/>
      <right style="medium">
        <color auto="1"/>
      </right>
      <top/>
      <bottom style="thin">
        <color rgb="FFE2E2E2"/>
      </bottom>
      <diagonal/>
    </border>
    <border>
      <left/>
      <right style="medium">
        <color auto="1"/>
      </right>
      <top style="thin">
        <color rgb="FFE2E2E2"/>
      </top>
      <bottom style="thin">
        <color rgb="FFE2E2E2"/>
      </bottom>
      <diagonal/>
    </border>
    <border>
      <left/>
      <right style="medium">
        <color auto="1"/>
      </right>
      <top style="thin">
        <color rgb="FFE2E2E2"/>
      </top>
      <bottom/>
      <diagonal/>
    </border>
    <border>
      <left/>
      <right style="medium">
        <color auto="1"/>
      </right>
      <top style="thin">
        <color indexed="8"/>
      </top>
      <bottom style="thin">
        <color rgb="FFE2E2E2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 style="medium">
        <color auto="1"/>
      </top>
      <bottom/>
      <diagonal/>
    </border>
    <border>
      <left style="hair">
        <color theme="0" tint="-4.9989318521683403E-2"/>
      </left>
      <right style="medium">
        <color indexed="8"/>
      </right>
      <top style="double">
        <color theme="0"/>
      </top>
      <bottom style="double">
        <color theme="0"/>
      </bottom>
      <diagonal/>
    </border>
    <border>
      <left style="hair">
        <color theme="0" tint="-4.9989318521683403E-2"/>
      </left>
      <right style="medium">
        <color indexed="8"/>
      </right>
      <top style="double">
        <color theme="0"/>
      </top>
      <bottom style="double">
        <color theme="0" tint="-4.9989318521683403E-2"/>
      </bottom>
      <diagonal/>
    </border>
    <border>
      <left style="hair">
        <color theme="0" tint="-4.9989318521683403E-2"/>
      </left>
      <right style="hair">
        <color theme="0" tint="-4.9989318521683403E-2"/>
      </right>
      <top style="double">
        <color theme="0"/>
      </top>
      <bottom style="medium">
        <color indexed="8"/>
      </bottom>
      <diagonal/>
    </border>
    <border>
      <left style="hair">
        <color theme="0" tint="-4.9989318521683403E-2"/>
      </left>
      <right style="medium">
        <color indexed="8"/>
      </right>
      <top style="double">
        <color theme="0"/>
      </top>
      <bottom style="medium">
        <color indexed="8"/>
      </bottom>
      <diagonal/>
    </border>
    <border>
      <left style="thin">
        <color auto="1"/>
      </left>
      <right style="thin">
        <color auto="1"/>
      </right>
      <top style="double">
        <color theme="0"/>
      </top>
      <bottom style="medium">
        <color indexed="8"/>
      </bottom>
      <diagonal/>
    </border>
    <border>
      <left style="medium">
        <color indexed="8"/>
      </left>
      <right/>
      <top style="double">
        <color theme="0"/>
      </top>
      <bottom style="double">
        <color theme="0"/>
      </bottom>
      <diagonal/>
    </border>
    <border>
      <left style="medium">
        <color indexed="8"/>
      </left>
      <right/>
      <top style="double">
        <color theme="0"/>
      </top>
      <bottom style="double">
        <color theme="0" tint="-4.9989318521683403E-2"/>
      </bottom>
      <diagonal/>
    </border>
    <border>
      <left style="medium">
        <color indexed="8"/>
      </left>
      <right/>
      <top style="double">
        <color theme="0"/>
      </top>
      <bottom style="medium">
        <color indexed="8"/>
      </bottom>
      <diagonal/>
    </border>
    <border>
      <left/>
      <right style="hair">
        <color theme="0" tint="-4.9989318521683403E-2"/>
      </right>
      <top style="double">
        <color theme="0"/>
      </top>
      <bottom style="double">
        <color theme="0"/>
      </bottom>
      <diagonal/>
    </border>
    <border>
      <left/>
      <right style="hair">
        <color theme="0" tint="-4.9989318521683403E-2"/>
      </right>
      <top style="double">
        <color theme="0"/>
      </top>
      <bottom style="double">
        <color theme="0" tint="-4.9989318521683403E-2"/>
      </bottom>
      <diagonal/>
    </border>
    <border>
      <left/>
      <right style="hair">
        <color theme="0" tint="-4.9989318521683403E-2"/>
      </right>
      <top style="double">
        <color theme="0"/>
      </top>
      <bottom style="medium">
        <color indexed="8"/>
      </bottom>
      <diagonal/>
    </border>
    <border>
      <left style="thin">
        <color auto="1"/>
      </left>
      <right style="thin">
        <color auto="1"/>
      </right>
      <top style="double">
        <color theme="0"/>
      </top>
      <bottom style="double">
        <color theme="0"/>
      </bottom>
      <diagonal/>
    </border>
    <border>
      <left style="thin">
        <color auto="1"/>
      </left>
      <right style="thin">
        <color auto="1"/>
      </right>
      <top style="double">
        <color theme="0"/>
      </top>
      <bottom style="double">
        <color theme="0" tint="-4.9989318521683403E-2"/>
      </bottom>
      <diagonal/>
    </border>
    <border>
      <left style="medium">
        <color indexed="8"/>
      </left>
      <right/>
      <top/>
      <bottom style="thin">
        <color rgb="FFE2E2E2"/>
      </bottom>
      <diagonal/>
    </border>
    <border>
      <left style="thin">
        <color rgb="FFE2E2E2"/>
      </left>
      <right style="thin">
        <color rgb="FFE2E2E2"/>
      </right>
      <top/>
      <bottom style="thin">
        <color rgb="FFE2E2E2"/>
      </bottom>
      <diagonal/>
    </border>
    <border>
      <left style="thin">
        <color rgb="FFE2E2E2"/>
      </left>
      <right style="thin">
        <color rgb="FFE2E2E2"/>
      </right>
      <top style="thin">
        <color rgb="FFE2E2E2"/>
      </top>
      <bottom style="thin">
        <color rgb="FFE2E2E2"/>
      </bottom>
      <diagonal/>
    </border>
    <border>
      <left style="medium">
        <color auto="1"/>
      </left>
      <right/>
      <top style="medium">
        <color indexed="8"/>
      </top>
      <bottom/>
      <diagonal/>
    </border>
    <border>
      <left/>
      <right style="medium">
        <color auto="1"/>
      </right>
      <top style="medium">
        <color indexed="8"/>
      </top>
      <bottom/>
      <diagonal/>
    </border>
  </borders>
  <cellStyleXfs count="8">
    <xf numFmtId="0" fontId="0" fillId="0" borderId="0"/>
    <xf numFmtId="9" fontId="1" fillId="0" borderId="0" applyFill="0" applyBorder="0" applyAlignment="0" applyProtection="0"/>
    <xf numFmtId="0" fontId="1" fillId="0" borderId="0"/>
    <xf numFmtId="0" fontId="42" fillId="12" borderId="25" applyBorder="0" applyProtection="0">
      <alignment horizontal="right" vertical="center" wrapText="1"/>
      <protection hidden="1"/>
    </xf>
    <xf numFmtId="0" fontId="5" fillId="4" borderId="27">
      <alignment horizontal="left" vertical="center" wrapText="1"/>
      <protection hidden="1"/>
    </xf>
    <xf numFmtId="0" fontId="32" fillId="10" borderId="31">
      <alignment horizontal="left" vertical="center"/>
      <protection hidden="1"/>
    </xf>
    <xf numFmtId="0" fontId="52" fillId="0" borderId="0"/>
    <xf numFmtId="175" fontId="1" fillId="0" borderId="0" applyFill="0" applyBorder="0" applyAlignment="0" applyProtection="0"/>
  </cellStyleXfs>
  <cellXfs count="771">
    <xf numFmtId="0" fontId="0" fillId="0" borderId="0" xfId="0"/>
    <xf numFmtId="0" fontId="2" fillId="2" borderId="0" xfId="0" applyFont="1" applyFill="1" applyProtection="1">
      <protection locked="0"/>
    </xf>
    <xf numFmtId="0" fontId="2" fillId="2" borderId="0" xfId="0" applyFont="1" applyFill="1" applyProtection="1">
      <protection locked="0"/>
    </xf>
    <xf numFmtId="0" fontId="2" fillId="3" borderId="0" xfId="0" applyFont="1" applyFill="1" applyProtection="1">
      <protection locked="0"/>
    </xf>
    <xf numFmtId="0" fontId="2" fillId="7" borderId="0" xfId="0" applyFont="1" applyFill="1" applyProtection="1">
      <protection locked="0"/>
    </xf>
    <xf numFmtId="0" fontId="2" fillId="0" borderId="0" xfId="0" applyFont="1" applyProtection="1">
      <protection locked="0"/>
    </xf>
    <xf numFmtId="0" fontId="6" fillId="3" borderId="0" xfId="0" applyFont="1" applyFill="1" applyAlignment="1" applyProtection="1">
      <alignment horizontal="center"/>
      <protection locked="0"/>
    </xf>
    <xf numFmtId="0" fontId="7" fillId="3" borderId="0" xfId="0" applyFont="1" applyFill="1" applyAlignment="1" applyProtection="1">
      <alignment horizontal="center"/>
      <protection locked="0"/>
    </xf>
    <xf numFmtId="0" fontId="8" fillId="7" borderId="0" xfId="0" applyFont="1" applyFill="1" applyAlignment="1" applyProtection="1">
      <alignment horizontal="right"/>
      <protection locked="0"/>
    </xf>
    <xf numFmtId="0" fontId="11" fillId="7" borderId="0" xfId="0" applyFont="1" applyFill="1" applyProtection="1">
      <protection locked="0"/>
    </xf>
    <xf numFmtId="0" fontId="8" fillId="3" borderId="0" xfId="0" applyFont="1" applyFill="1" applyAlignment="1" applyProtection="1">
      <alignment horizontal="right"/>
      <protection locked="0"/>
    </xf>
    <xf numFmtId="0" fontId="2" fillId="3" borderId="0" xfId="0" applyFont="1" applyFill="1" applyBorder="1" applyProtection="1">
      <protection locked="0"/>
    </xf>
    <xf numFmtId="0" fontId="2" fillId="7" borderId="0" xfId="0" applyFont="1" applyFill="1" applyBorder="1" applyAlignment="1" applyProtection="1">
      <alignment vertical="center"/>
      <protection locked="0"/>
    </xf>
    <xf numFmtId="0" fontId="18" fillId="7" borderId="0" xfId="0" applyFont="1" applyFill="1" applyBorder="1" applyAlignment="1" applyProtection="1">
      <alignment vertical="center"/>
      <protection locked="0"/>
    </xf>
    <xf numFmtId="0" fontId="19" fillId="7" borderId="0" xfId="0" applyFont="1" applyFill="1" applyBorder="1" applyAlignment="1" applyProtection="1">
      <alignment vertical="center"/>
      <protection locked="0"/>
    </xf>
    <xf numFmtId="0" fontId="20" fillId="3" borderId="0" xfId="0" applyFont="1" applyFill="1" applyBorder="1" applyAlignment="1" applyProtection="1">
      <alignment horizontal="center"/>
      <protection locked="0"/>
    </xf>
    <xf numFmtId="0" fontId="21" fillId="3" borderId="0" xfId="0" applyFont="1" applyFill="1" applyBorder="1" applyAlignment="1" applyProtection="1">
      <protection locked="0"/>
    </xf>
    <xf numFmtId="0" fontId="18" fillId="3" borderId="0" xfId="0" applyFont="1" applyFill="1" applyBorder="1" applyProtection="1">
      <protection locked="0"/>
    </xf>
    <xf numFmtId="0" fontId="21" fillId="3" borderId="0" xfId="0" applyFont="1" applyFill="1" applyBorder="1" applyProtection="1">
      <protection locked="0"/>
    </xf>
    <xf numFmtId="0" fontId="18" fillId="7" borderId="0" xfId="0" applyFont="1" applyFill="1" applyBorder="1" applyProtection="1">
      <protection locked="0"/>
    </xf>
    <xf numFmtId="0" fontId="25" fillId="2" borderId="0" xfId="0" applyFont="1" applyFill="1" applyBorder="1" applyAlignment="1" applyProtection="1">
      <alignment horizontal="right" vertical="center" indent="1"/>
      <protection locked="0"/>
    </xf>
    <xf numFmtId="1" fontId="28" fillId="8" borderId="0" xfId="0" applyNumberFormat="1" applyFont="1" applyFill="1" applyBorder="1" applyAlignment="1" applyProtection="1">
      <alignment horizontal="right" vertical="center"/>
      <protection locked="0"/>
    </xf>
    <xf numFmtId="165" fontId="29" fillId="2" borderId="0" xfId="0" applyNumberFormat="1" applyFont="1" applyFill="1" applyBorder="1" applyAlignment="1" applyProtection="1">
      <alignment horizontal="right" vertical="center"/>
      <protection locked="0"/>
    </xf>
    <xf numFmtId="0" fontId="2" fillId="2" borderId="0" xfId="0" applyFont="1" applyFill="1" applyBorder="1" applyProtection="1">
      <protection locked="0"/>
    </xf>
    <xf numFmtId="0" fontId="18" fillId="3" borderId="0" xfId="0" applyFont="1" applyFill="1" applyBorder="1" applyAlignment="1" applyProtection="1">
      <alignment horizontal="right" indent="1"/>
      <protection locked="0"/>
    </xf>
    <xf numFmtId="0" fontId="20" fillId="3" borderId="0" xfId="0" applyFont="1" applyFill="1" applyBorder="1" applyAlignment="1" applyProtection="1">
      <alignment horizontal="right" indent="1"/>
      <protection locked="0"/>
    </xf>
    <xf numFmtId="0" fontId="30" fillId="2" borderId="0" xfId="0" applyFont="1" applyFill="1" applyBorder="1" applyAlignment="1" applyProtection="1">
      <alignment horizontal="right" vertical="center" indent="1"/>
      <protection locked="0"/>
    </xf>
    <xf numFmtId="164" fontId="30" fillId="8" borderId="0" xfId="0" applyNumberFormat="1" applyFont="1" applyFill="1" applyBorder="1" applyAlignment="1" applyProtection="1">
      <alignment vertical="center"/>
      <protection locked="0"/>
    </xf>
    <xf numFmtId="165" fontId="2" fillId="2" borderId="0" xfId="0" applyNumberFormat="1" applyFont="1" applyFill="1" applyBorder="1" applyAlignment="1" applyProtection="1">
      <alignment vertical="center"/>
      <protection locked="0"/>
    </xf>
    <xf numFmtId="0" fontId="18" fillId="3" borderId="0" xfId="0" applyFont="1" applyFill="1" applyBorder="1" applyAlignment="1" applyProtection="1">
      <alignment horizontal="right"/>
      <protection locked="0"/>
    </xf>
    <xf numFmtId="0" fontId="2" fillId="3" borderId="0" xfId="0" applyFont="1" applyFill="1" applyAlignment="1" applyProtection="1">
      <alignment horizontal="right"/>
      <protection locked="0"/>
    </xf>
    <xf numFmtId="0" fontId="15" fillId="3" borderId="8" xfId="0" applyFont="1" applyFill="1" applyBorder="1" applyAlignment="1" applyProtection="1">
      <alignment horizontal="right" vertical="center" indent="1"/>
    </xf>
    <xf numFmtId="0" fontId="15" fillId="3" borderId="0" xfId="0" applyFont="1" applyFill="1" applyBorder="1" applyAlignment="1" applyProtection="1">
      <alignment vertical="center"/>
    </xf>
    <xf numFmtId="0" fontId="15" fillId="3" borderId="4" xfId="0" applyFont="1" applyFill="1" applyBorder="1" applyAlignment="1" applyProtection="1">
      <alignment horizontal="right" vertical="center" indent="1"/>
    </xf>
    <xf numFmtId="0" fontId="14" fillId="0" borderId="36" xfId="0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>
      <alignment vertical="center"/>
    </xf>
    <xf numFmtId="0" fontId="14" fillId="0" borderId="45" xfId="0" applyFont="1" applyFill="1" applyBorder="1" applyAlignment="1" applyProtection="1">
      <alignment vertical="center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0" xfId="0" applyFill="1" applyProtection="1">
      <protection locked="0"/>
    </xf>
    <xf numFmtId="0" fontId="2" fillId="3" borderId="0" xfId="0" applyFont="1" applyFill="1" applyAlignment="1" applyProtection="1">
      <alignment horizontal="left" vertical="center"/>
      <protection locked="0"/>
    </xf>
    <xf numFmtId="0" fontId="14" fillId="3" borderId="0" xfId="0" applyFont="1" applyFill="1" applyAlignment="1" applyProtection="1">
      <alignment horizontal="left" indent="1"/>
      <protection locked="0"/>
    </xf>
    <xf numFmtId="0" fontId="25" fillId="3" borderId="0" xfId="2" applyFont="1" applyFill="1" applyBorder="1" applyAlignment="1" applyProtection="1">
      <alignment horizontal="left" vertical="center" indent="1"/>
      <protection locked="0"/>
    </xf>
    <xf numFmtId="0" fontId="2" fillId="0" borderId="0" xfId="0" applyFont="1" applyFill="1" applyProtection="1">
      <protection locked="0"/>
    </xf>
    <xf numFmtId="0" fontId="11" fillId="3" borderId="0" xfId="0" applyFont="1" applyFill="1" applyProtection="1">
      <protection locked="0"/>
    </xf>
    <xf numFmtId="0" fontId="2" fillId="2" borderId="0" xfId="0" applyFont="1" applyFill="1" applyAlignment="1" applyProtection="1">
      <alignment horizontal="center"/>
      <protection locked="0"/>
    </xf>
    <xf numFmtId="178" fontId="2" fillId="2" borderId="0" xfId="0" applyNumberFormat="1" applyFont="1" applyFill="1" applyProtection="1">
      <protection locked="0"/>
    </xf>
    <xf numFmtId="0" fontId="2" fillId="2" borderId="0" xfId="0" applyNumberFormat="1" applyFont="1" applyFill="1" applyProtection="1">
      <protection locked="0"/>
    </xf>
    <xf numFmtId="0" fontId="34" fillId="2" borderId="0" xfId="0" applyFont="1" applyFill="1" applyProtection="1">
      <protection locked="0"/>
    </xf>
    <xf numFmtId="0" fontId="36" fillId="2" borderId="0" xfId="0" applyFont="1" applyFill="1" applyProtection="1">
      <protection locked="0"/>
    </xf>
    <xf numFmtId="0" fontId="2" fillId="3" borderId="0" xfId="0" applyFont="1" applyFill="1" applyBorder="1" applyAlignment="1" applyProtection="1">
      <protection locked="0"/>
    </xf>
    <xf numFmtId="0" fontId="2" fillId="3" borderId="0" xfId="0" applyFont="1" applyFill="1" applyBorder="1" applyAlignment="1" applyProtection="1">
      <alignment vertical="center" wrapText="1"/>
      <protection locked="0"/>
    </xf>
    <xf numFmtId="0" fontId="2" fillId="3" borderId="0" xfId="0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Border="1" applyAlignment="1" applyProtection="1">
      <alignment vertical="center"/>
      <protection locked="0"/>
    </xf>
    <xf numFmtId="178" fontId="2" fillId="3" borderId="0" xfId="0" applyNumberFormat="1" applyFont="1" applyFill="1" applyBorder="1" applyAlignment="1" applyProtection="1">
      <alignment vertical="center"/>
      <protection locked="0"/>
    </xf>
    <xf numFmtId="166" fontId="34" fillId="3" borderId="0" xfId="0" applyNumberFormat="1" applyFont="1" applyFill="1" applyBorder="1" applyAlignment="1" applyProtection="1">
      <alignment vertical="center"/>
      <protection locked="0"/>
    </xf>
    <xf numFmtId="167" fontId="36" fillId="3" borderId="0" xfId="0" applyNumberFormat="1" applyFont="1" applyFill="1" applyBorder="1" applyAlignment="1" applyProtection="1">
      <alignment vertical="center"/>
      <protection locked="0"/>
    </xf>
    <xf numFmtId="0" fontId="14" fillId="3" borderId="0" xfId="0" applyFont="1" applyFill="1" applyBorder="1" applyAlignment="1" applyProtection="1">
      <alignment vertical="center"/>
      <protection locked="0"/>
    </xf>
    <xf numFmtId="0" fontId="14" fillId="3" borderId="0" xfId="0" applyFont="1" applyFill="1" applyAlignment="1" applyProtection="1">
      <alignment vertical="center"/>
      <protection locked="0"/>
    </xf>
    <xf numFmtId="0" fontId="38" fillId="3" borderId="0" xfId="0" applyFont="1" applyFill="1" applyBorder="1" applyAlignment="1" applyProtection="1">
      <alignment vertical="center"/>
      <protection locked="0"/>
    </xf>
    <xf numFmtId="0" fontId="14" fillId="3" borderId="0" xfId="0" applyFont="1" applyFill="1" applyAlignment="1" applyProtection="1">
      <alignment vertical="top"/>
      <protection locked="0"/>
    </xf>
    <xf numFmtId="0" fontId="2" fillId="3" borderId="0" xfId="0" applyFont="1" applyFill="1" applyBorder="1" applyAlignment="1" applyProtection="1">
      <alignment vertical="top"/>
      <protection locked="0"/>
    </xf>
    <xf numFmtId="0" fontId="39" fillId="3" borderId="0" xfId="0" applyFont="1" applyFill="1" applyBorder="1" applyAlignment="1" applyProtection="1">
      <alignment horizontal="center" vertical="center" wrapText="1"/>
      <protection locked="0"/>
    </xf>
    <xf numFmtId="168" fontId="39" fillId="3" borderId="0" xfId="0" applyNumberFormat="1" applyFont="1" applyFill="1" applyBorder="1" applyAlignment="1" applyProtection="1">
      <alignment horizontal="center" vertical="center" wrapText="1"/>
      <protection locked="0"/>
    </xf>
    <xf numFmtId="178" fontId="39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39" fillId="3" borderId="0" xfId="0" applyNumberFormat="1" applyFont="1" applyFill="1" applyBorder="1" applyAlignment="1" applyProtection="1">
      <alignment horizontal="center" vertical="center" wrapText="1"/>
      <protection locked="0"/>
    </xf>
    <xf numFmtId="1" fontId="39" fillId="3" borderId="0" xfId="0" applyNumberFormat="1" applyFont="1" applyFill="1" applyBorder="1" applyAlignment="1" applyProtection="1">
      <alignment horizontal="center" vertical="center" wrapText="1"/>
      <protection locked="0"/>
    </xf>
    <xf numFmtId="166" fontId="34" fillId="3" borderId="0" xfId="0" applyNumberFormat="1" applyFont="1" applyFill="1" applyBorder="1" applyAlignment="1" applyProtection="1">
      <alignment horizontal="center" vertical="center" wrapText="1"/>
      <protection locked="0"/>
    </xf>
    <xf numFmtId="167" fontId="36" fillId="3" borderId="0" xfId="0" applyNumberFormat="1" applyFont="1" applyFill="1" applyBorder="1" applyAlignment="1" applyProtection="1">
      <alignment horizontal="center" vertical="center"/>
      <protection locked="0"/>
    </xf>
    <xf numFmtId="0" fontId="38" fillId="3" borderId="0" xfId="0" applyFont="1" applyFill="1" applyBorder="1" applyAlignment="1" applyProtection="1">
      <alignment horizontal="left" vertical="top"/>
      <protection locked="0"/>
    </xf>
    <xf numFmtId="0" fontId="14" fillId="0" borderId="35" xfId="0" applyFont="1" applyBorder="1" applyAlignment="1" applyProtection="1">
      <alignment horizontal="right" vertical="center" wrapText="1"/>
      <protection locked="0"/>
    </xf>
    <xf numFmtId="0" fontId="14" fillId="0" borderId="70" xfId="0" applyFont="1" applyBorder="1" applyAlignment="1" applyProtection="1">
      <alignment horizontal="right" vertical="center" wrapText="1"/>
      <protection locked="0"/>
    </xf>
    <xf numFmtId="3" fontId="40" fillId="0" borderId="70" xfId="0" applyNumberFormat="1" applyFont="1" applyBorder="1" applyAlignment="1" applyProtection="1">
      <alignment horizontal="center" vertical="center"/>
      <protection locked="0"/>
    </xf>
    <xf numFmtId="170" fontId="40" fillId="0" borderId="70" xfId="0" applyNumberFormat="1" applyFont="1" applyBorder="1" applyAlignment="1" applyProtection="1">
      <alignment horizontal="right" vertical="center"/>
      <protection locked="0"/>
    </xf>
    <xf numFmtId="178" fontId="40" fillId="0" borderId="70" xfId="0" applyNumberFormat="1" applyFont="1" applyBorder="1" applyAlignment="1" applyProtection="1">
      <alignment horizontal="right" vertical="center"/>
      <protection locked="0"/>
    </xf>
    <xf numFmtId="0" fontId="14" fillId="0" borderId="71" xfId="0" applyFont="1" applyBorder="1" applyAlignment="1" applyProtection="1">
      <alignment horizontal="right" vertical="center" wrapText="1"/>
      <protection locked="0"/>
    </xf>
    <xf numFmtId="3" fontId="40" fillId="0" borderId="72" xfId="0" applyNumberFormat="1" applyFont="1" applyBorder="1" applyAlignment="1" applyProtection="1">
      <alignment horizontal="center" vertical="center"/>
      <protection locked="0"/>
    </xf>
    <xf numFmtId="170" fontId="40" fillId="0" borderId="72" xfId="0" applyNumberFormat="1" applyFont="1" applyBorder="1" applyAlignment="1" applyProtection="1">
      <alignment horizontal="right" vertical="center"/>
      <protection locked="0"/>
    </xf>
    <xf numFmtId="178" fontId="40" fillId="0" borderId="72" xfId="0" applyNumberFormat="1" applyFont="1" applyBorder="1" applyAlignment="1" applyProtection="1">
      <alignment horizontal="right" vertical="center"/>
      <protection locked="0"/>
    </xf>
    <xf numFmtId="0" fontId="14" fillId="0" borderId="8" xfId="0" applyFont="1" applyBorder="1" applyAlignment="1" applyProtection="1">
      <alignment horizontal="right" vertical="center" wrapText="1"/>
      <protection locked="0"/>
    </xf>
    <xf numFmtId="0" fontId="14" fillId="0" borderId="77" xfId="0" applyFont="1" applyBorder="1" applyAlignment="1" applyProtection="1">
      <alignment horizontal="right" vertical="center" wrapText="1"/>
      <protection locked="0"/>
    </xf>
    <xf numFmtId="3" fontId="40" fillId="0" borderId="74" xfId="0" applyNumberFormat="1" applyFont="1" applyBorder="1" applyAlignment="1" applyProtection="1">
      <alignment horizontal="center" vertical="center"/>
      <protection locked="0"/>
    </xf>
    <xf numFmtId="170" fontId="40" fillId="0" borderId="74" xfId="0" applyNumberFormat="1" applyFont="1" applyBorder="1" applyAlignment="1" applyProtection="1">
      <alignment horizontal="right" vertical="center"/>
      <protection locked="0"/>
    </xf>
    <xf numFmtId="178" fontId="40" fillId="0" borderId="74" xfId="0" applyNumberFormat="1" applyFont="1" applyBorder="1" applyAlignment="1" applyProtection="1">
      <alignment horizontal="right" vertical="center"/>
      <protection locked="0"/>
    </xf>
    <xf numFmtId="3" fontId="40" fillId="0" borderId="81" xfId="0" applyNumberFormat="1" applyFont="1" applyBorder="1" applyAlignment="1" applyProtection="1">
      <alignment horizontal="center" vertical="center"/>
      <protection locked="0"/>
    </xf>
    <xf numFmtId="170" fontId="40" fillId="0" borderId="81" xfId="0" applyNumberFormat="1" applyFont="1" applyBorder="1" applyAlignment="1" applyProtection="1">
      <alignment horizontal="right" vertical="center"/>
      <protection locked="0"/>
    </xf>
    <xf numFmtId="178" fontId="40" fillId="0" borderId="81" xfId="0" applyNumberFormat="1" applyFont="1" applyBorder="1" applyAlignment="1" applyProtection="1">
      <alignment horizontal="right" vertical="center"/>
      <protection locked="0"/>
    </xf>
    <xf numFmtId="0" fontId="14" fillId="0" borderId="83" xfId="0" applyFont="1" applyBorder="1" applyAlignment="1" applyProtection="1">
      <alignment horizontal="right" vertical="center" wrapText="1"/>
      <protection locked="0"/>
    </xf>
    <xf numFmtId="0" fontId="14" fillId="0" borderId="81" xfId="0" applyFont="1" applyFill="1" applyBorder="1" applyAlignment="1" applyProtection="1">
      <alignment horizontal="right" vertical="center" wrapText="1"/>
      <protection locked="0"/>
    </xf>
    <xf numFmtId="0" fontId="14" fillId="0" borderId="81" xfId="0" applyFont="1" applyBorder="1" applyAlignment="1" applyProtection="1">
      <alignment horizontal="right" vertical="center" wrapText="1"/>
      <protection locked="0"/>
    </xf>
    <xf numFmtId="0" fontId="18" fillId="7" borderId="0" xfId="0" applyFont="1" applyFill="1" applyBorder="1" applyAlignment="1" applyProtection="1">
      <alignment horizontal="right" vertical="center" wrapText="1"/>
      <protection locked="0"/>
    </xf>
    <xf numFmtId="0" fontId="18" fillId="7" borderId="0" xfId="0" applyFont="1" applyFill="1" applyBorder="1" applyAlignment="1" applyProtection="1">
      <alignment vertical="center" wrapText="1"/>
      <protection locked="0"/>
    </xf>
    <xf numFmtId="0" fontId="18" fillId="7" borderId="0" xfId="0" applyFont="1" applyFill="1" applyBorder="1" applyAlignment="1" applyProtection="1">
      <alignment horizontal="center" vertical="center"/>
      <protection locked="0"/>
    </xf>
    <xf numFmtId="168" fontId="18" fillId="7" borderId="0" xfId="0" applyNumberFormat="1" applyFont="1" applyFill="1" applyBorder="1" applyAlignment="1" applyProtection="1">
      <alignment vertical="center"/>
      <protection locked="0"/>
    </xf>
    <xf numFmtId="178" fontId="18" fillId="7" borderId="0" xfId="0" applyNumberFormat="1" applyFont="1" applyFill="1" applyBorder="1" applyAlignment="1" applyProtection="1">
      <alignment horizontal="right" vertical="center"/>
      <protection locked="0"/>
    </xf>
    <xf numFmtId="177" fontId="18" fillId="7" borderId="0" xfId="0" applyNumberFormat="1" applyFont="1" applyFill="1" applyBorder="1" applyAlignment="1" applyProtection="1">
      <alignment horizontal="center" vertical="center"/>
      <protection locked="0"/>
    </xf>
    <xf numFmtId="166" fontId="34" fillId="7" borderId="0" xfId="0" applyNumberFormat="1" applyFont="1" applyFill="1" applyBorder="1" applyAlignment="1" applyProtection="1">
      <alignment horizontal="right" vertical="center"/>
      <protection locked="0"/>
    </xf>
    <xf numFmtId="167" fontId="36" fillId="7" borderId="0" xfId="0" applyNumberFormat="1" applyFont="1" applyFill="1" applyBorder="1" applyAlignment="1" applyProtection="1">
      <alignment horizontal="right" vertical="center"/>
      <protection locked="0"/>
    </xf>
    <xf numFmtId="0" fontId="38" fillId="7" borderId="0" xfId="0" applyFont="1" applyFill="1" applyBorder="1" applyAlignment="1" applyProtection="1">
      <alignment vertical="center"/>
      <protection locked="0"/>
    </xf>
    <xf numFmtId="170" fontId="40" fillId="0" borderId="70" xfId="0" applyNumberFormat="1" applyFont="1" applyBorder="1" applyAlignment="1" applyProtection="1">
      <alignment horizontal="center" vertical="center"/>
      <protection locked="0"/>
    </xf>
    <xf numFmtId="170" fontId="40" fillId="0" borderId="81" xfId="0" applyNumberFormat="1" applyFont="1" applyBorder="1" applyAlignment="1" applyProtection="1">
      <alignment horizontal="center" vertical="center"/>
      <protection locked="0"/>
    </xf>
    <xf numFmtId="170" fontId="40" fillId="0" borderId="72" xfId="0" applyNumberFormat="1" applyFont="1" applyBorder="1" applyAlignment="1" applyProtection="1">
      <alignment horizontal="center" vertical="center"/>
      <protection locked="0"/>
    </xf>
    <xf numFmtId="0" fontId="18" fillId="3" borderId="0" xfId="0" applyFont="1" applyFill="1" applyBorder="1" applyAlignment="1" applyProtection="1">
      <alignment horizontal="right" vertical="center" wrapText="1"/>
      <protection locked="0"/>
    </xf>
    <xf numFmtId="0" fontId="18" fillId="3" borderId="0" xfId="0" applyFont="1" applyFill="1" applyBorder="1" applyAlignment="1" applyProtection="1">
      <alignment vertical="center" wrapText="1"/>
      <protection locked="0"/>
    </xf>
    <xf numFmtId="0" fontId="18" fillId="3" borderId="0" xfId="0" applyFont="1" applyFill="1" applyBorder="1" applyAlignment="1" applyProtection="1">
      <alignment horizontal="center" vertical="center"/>
      <protection locked="0"/>
    </xf>
    <xf numFmtId="168" fontId="18" fillId="3" borderId="0" xfId="0" applyNumberFormat="1" applyFont="1" applyFill="1" applyBorder="1" applyAlignment="1" applyProtection="1">
      <alignment vertical="center"/>
      <protection locked="0"/>
    </xf>
    <xf numFmtId="178" fontId="18" fillId="3" borderId="0" xfId="0" applyNumberFormat="1" applyFont="1" applyFill="1" applyBorder="1" applyAlignment="1" applyProtection="1">
      <alignment horizontal="right" vertical="center"/>
      <protection locked="0"/>
    </xf>
    <xf numFmtId="177" fontId="18" fillId="3" borderId="0" xfId="0" applyNumberFormat="1" applyFont="1" applyFill="1" applyBorder="1" applyAlignment="1" applyProtection="1">
      <alignment horizontal="center" vertical="center"/>
      <protection locked="0"/>
    </xf>
    <xf numFmtId="166" fontId="34" fillId="3" borderId="0" xfId="0" applyNumberFormat="1" applyFont="1" applyFill="1" applyBorder="1" applyAlignment="1" applyProtection="1">
      <alignment horizontal="right" vertical="center"/>
      <protection locked="0"/>
    </xf>
    <xf numFmtId="167" fontId="36" fillId="3" borderId="0" xfId="0" applyNumberFormat="1" applyFont="1" applyFill="1" applyBorder="1" applyAlignment="1" applyProtection="1">
      <alignment horizontal="right" vertical="center"/>
      <protection locked="0"/>
    </xf>
    <xf numFmtId="0" fontId="14" fillId="0" borderId="74" xfId="0" applyFont="1" applyBorder="1" applyAlignment="1" applyProtection="1">
      <alignment horizontal="right" vertical="center" wrapText="1"/>
      <protection locked="0"/>
    </xf>
    <xf numFmtId="170" fontId="40" fillId="0" borderId="74" xfId="0" applyNumberFormat="1" applyFont="1" applyBorder="1" applyAlignment="1" applyProtection="1">
      <alignment horizontal="center" vertical="center"/>
      <protection locked="0"/>
    </xf>
    <xf numFmtId="3" fontId="18" fillId="3" borderId="0" xfId="0" applyNumberFormat="1" applyFont="1" applyFill="1" applyBorder="1" applyAlignment="1" applyProtection="1">
      <alignment horizontal="center" vertical="center"/>
      <protection locked="0"/>
    </xf>
    <xf numFmtId="168" fontId="18" fillId="3" borderId="0" xfId="0" applyNumberFormat="1" applyFont="1" applyFill="1" applyBorder="1" applyAlignment="1" applyProtection="1">
      <alignment horizontal="center" vertical="center"/>
      <protection locked="0"/>
    </xf>
    <xf numFmtId="0" fontId="44" fillId="3" borderId="0" xfId="0" applyFont="1" applyFill="1" applyBorder="1" applyAlignment="1" applyProtection="1">
      <alignment vertical="center"/>
      <protection locked="0"/>
    </xf>
    <xf numFmtId="0" fontId="14" fillId="3" borderId="0" xfId="0" applyFont="1" applyFill="1" applyAlignment="1" applyProtection="1">
      <alignment horizontal="left" vertical="center" wrapText="1"/>
      <protection locked="0"/>
    </xf>
    <xf numFmtId="0" fontId="14" fillId="3" borderId="0" xfId="0" applyFont="1" applyFill="1" applyAlignment="1" applyProtection="1">
      <alignment vertical="center" wrapText="1"/>
      <protection locked="0"/>
    </xf>
    <xf numFmtId="0" fontId="14" fillId="3" borderId="0" xfId="0" applyFont="1" applyFill="1" applyAlignment="1" applyProtection="1">
      <alignment horizontal="center" vertical="center"/>
      <protection locked="0"/>
    </xf>
    <xf numFmtId="168" fontId="14" fillId="3" borderId="0" xfId="0" applyNumberFormat="1" applyFont="1" applyFill="1" applyAlignment="1" applyProtection="1">
      <alignment vertical="center"/>
      <protection locked="0"/>
    </xf>
    <xf numFmtId="178" fontId="14" fillId="3" borderId="0" xfId="0" applyNumberFormat="1" applyFont="1" applyFill="1" applyAlignment="1" applyProtection="1">
      <alignment vertical="center"/>
      <protection locked="0"/>
    </xf>
    <xf numFmtId="177" fontId="14" fillId="3" borderId="0" xfId="0" applyNumberFormat="1" applyFont="1" applyFill="1" applyAlignment="1" applyProtection="1">
      <alignment horizontal="center" vertical="center"/>
      <protection locked="0"/>
    </xf>
    <xf numFmtId="166" fontId="34" fillId="3" borderId="0" xfId="0" applyNumberFormat="1" applyFont="1" applyFill="1" applyAlignment="1" applyProtection="1">
      <alignment vertical="center"/>
      <protection locked="0"/>
    </xf>
    <xf numFmtId="167" fontId="36" fillId="3" borderId="0" xfId="0" applyNumberFormat="1" applyFont="1" applyFill="1" applyAlignment="1" applyProtection="1">
      <alignment vertical="center"/>
      <protection locked="0"/>
    </xf>
    <xf numFmtId="170" fontId="40" fillId="0" borderId="67" xfId="0" applyNumberFormat="1" applyFont="1" applyBorder="1" applyAlignment="1" applyProtection="1">
      <alignment horizontal="center" vertical="center"/>
      <protection locked="0"/>
    </xf>
    <xf numFmtId="3" fontId="40" fillId="0" borderId="81" xfId="0" applyNumberFormat="1" applyFont="1" applyFill="1" applyBorder="1" applyAlignment="1" applyProtection="1">
      <alignment horizontal="center" vertical="center"/>
      <protection locked="0"/>
    </xf>
    <xf numFmtId="0" fontId="14" fillId="0" borderId="8" xfId="0" applyFont="1" applyFill="1" applyBorder="1" applyAlignment="1" applyProtection="1">
      <alignment horizontal="right" vertical="center" wrapText="1"/>
      <protection locked="0"/>
    </xf>
    <xf numFmtId="0" fontId="14" fillId="0" borderId="83" xfId="0" applyFont="1" applyFill="1" applyBorder="1" applyAlignment="1" applyProtection="1">
      <alignment horizontal="right" vertical="center" wrapText="1"/>
      <protection locked="0"/>
    </xf>
    <xf numFmtId="3" fontId="40" fillId="0" borderId="74" xfId="0" applyNumberFormat="1" applyFont="1" applyFill="1" applyBorder="1" applyAlignment="1" applyProtection="1">
      <alignment horizontal="center" vertical="center"/>
      <protection locked="0"/>
    </xf>
    <xf numFmtId="168" fontId="40" fillId="0" borderId="81" xfId="0" applyNumberFormat="1" applyFont="1" applyBorder="1" applyAlignment="1" applyProtection="1">
      <alignment horizontal="center" vertical="center"/>
      <protection locked="0"/>
    </xf>
    <xf numFmtId="3" fontId="41" fillId="6" borderId="0" xfId="0" applyNumberFormat="1" applyFont="1" applyFill="1" applyBorder="1" applyAlignment="1" applyProtection="1">
      <alignment horizontal="center" vertical="center"/>
      <protection locked="0"/>
    </xf>
    <xf numFmtId="168" fontId="41" fillId="6" borderId="0" xfId="0" applyNumberFormat="1" applyFont="1" applyFill="1" applyBorder="1" applyAlignment="1" applyProtection="1">
      <alignment horizontal="center" vertical="center"/>
      <protection locked="0"/>
    </xf>
    <xf numFmtId="178" fontId="41" fillId="6" borderId="0" xfId="0" applyNumberFormat="1" applyFont="1" applyFill="1" applyBorder="1" applyAlignment="1" applyProtection="1">
      <alignment horizontal="right" vertical="center"/>
      <protection locked="0"/>
    </xf>
    <xf numFmtId="178" fontId="18" fillId="6" borderId="0" xfId="0" applyNumberFormat="1" applyFont="1" applyFill="1" applyBorder="1" applyAlignment="1" applyProtection="1">
      <alignment horizontal="right" vertical="center"/>
      <protection locked="0"/>
    </xf>
    <xf numFmtId="177" fontId="18" fillId="6" borderId="0" xfId="0" applyNumberFormat="1" applyFont="1" applyFill="1" applyBorder="1" applyAlignment="1" applyProtection="1">
      <alignment horizontal="center" vertical="center"/>
      <protection locked="0"/>
    </xf>
    <xf numFmtId="166" fontId="34" fillId="16" borderId="0" xfId="0" applyNumberFormat="1" applyFont="1" applyFill="1" applyBorder="1" applyAlignment="1" applyProtection="1">
      <alignment horizontal="right" vertical="center"/>
      <protection locked="0"/>
    </xf>
    <xf numFmtId="167" fontId="36" fillId="6" borderId="11" xfId="0" applyNumberFormat="1" applyFont="1" applyFill="1" applyBorder="1" applyAlignment="1" applyProtection="1">
      <alignment horizontal="right" vertical="center"/>
      <protection locked="0"/>
    </xf>
    <xf numFmtId="3" fontId="41" fillId="3" borderId="0" xfId="0" applyNumberFormat="1" applyFont="1" applyFill="1" applyBorder="1" applyAlignment="1" applyProtection="1">
      <alignment horizontal="center" vertical="center"/>
      <protection locked="0"/>
    </xf>
    <xf numFmtId="168" fontId="41" fillId="3" borderId="0" xfId="0" applyNumberFormat="1" applyFont="1" applyFill="1" applyBorder="1" applyAlignment="1" applyProtection="1">
      <alignment horizontal="center" vertical="center"/>
      <protection locked="0"/>
    </xf>
    <xf numFmtId="178" fontId="41" fillId="3" borderId="0" xfId="0" applyNumberFormat="1" applyFont="1" applyFill="1" applyBorder="1" applyAlignment="1" applyProtection="1">
      <alignment horizontal="right" vertical="center"/>
      <protection locked="0"/>
    </xf>
    <xf numFmtId="0" fontId="18" fillId="2" borderId="0" xfId="0" applyFont="1" applyFill="1" applyBorder="1" applyAlignment="1" applyProtection="1">
      <alignment horizontal="right" vertical="center" wrapText="1"/>
      <protection locked="0"/>
    </xf>
    <xf numFmtId="3" fontId="41" fillId="2" borderId="0" xfId="0" applyNumberFormat="1" applyFont="1" applyFill="1" applyBorder="1" applyAlignment="1" applyProtection="1">
      <alignment horizontal="center" vertical="center"/>
      <protection locked="0"/>
    </xf>
    <xf numFmtId="168" fontId="41" fillId="2" borderId="0" xfId="0" applyNumberFormat="1" applyFont="1" applyFill="1" applyBorder="1" applyAlignment="1" applyProtection="1">
      <alignment horizontal="center" vertical="center"/>
      <protection locked="0"/>
    </xf>
    <xf numFmtId="178" fontId="41" fillId="2" borderId="0" xfId="0" applyNumberFormat="1" applyFont="1" applyFill="1" applyBorder="1" applyAlignment="1" applyProtection="1">
      <alignment horizontal="right" vertical="center"/>
      <protection locked="0"/>
    </xf>
    <xf numFmtId="178" fontId="18" fillId="2" borderId="0" xfId="0" applyNumberFormat="1" applyFont="1" applyFill="1" applyBorder="1" applyAlignment="1" applyProtection="1">
      <alignment horizontal="right" vertical="center"/>
      <protection locked="0"/>
    </xf>
    <xf numFmtId="177" fontId="18" fillId="2" borderId="0" xfId="0" applyNumberFormat="1" applyFont="1" applyFill="1" applyBorder="1" applyAlignment="1" applyProtection="1">
      <alignment horizontal="center" vertical="center"/>
      <protection locked="0"/>
    </xf>
    <xf numFmtId="166" fontId="34" fillId="2" borderId="5" xfId="0" applyNumberFormat="1" applyFont="1" applyFill="1" applyBorder="1" applyAlignment="1" applyProtection="1">
      <alignment horizontal="right" vertical="center"/>
      <protection locked="0"/>
    </xf>
    <xf numFmtId="167" fontId="36" fillId="2" borderId="5" xfId="0" applyNumberFormat="1" applyFont="1" applyFill="1" applyBorder="1" applyAlignment="1" applyProtection="1">
      <alignment horizontal="right" vertical="center"/>
      <protection locked="0"/>
    </xf>
    <xf numFmtId="0" fontId="18" fillId="3" borderId="0" xfId="0" applyFont="1" applyFill="1" applyAlignment="1" applyProtection="1">
      <alignment vertical="center" wrapText="1"/>
      <protection locked="0"/>
    </xf>
    <xf numFmtId="3" fontId="58" fillId="0" borderId="70" xfId="0" applyNumberFormat="1" applyFont="1" applyBorder="1" applyAlignment="1" applyProtection="1">
      <alignment horizontal="center" vertical="center"/>
      <protection locked="0"/>
    </xf>
    <xf numFmtId="170" fontId="58" fillId="0" borderId="70" xfId="0" applyNumberFormat="1" applyFont="1" applyBorder="1" applyAlignment="1" applyProtection="1">
      <alignment horizontal="center" vertical="center"/>
      <protection locked="0"/>
    </xf>
    <xf numFmtId="178" fontId="58" fillId="0" borderId="70" xfId="0" applyNumberFormat="1" applyFont="1" applyBorder="1" applyAlignment="1" applyProtection="1">
      <alignment horizontal="right" vertical="center"/>
      <protection locked="0"/>
    </xf>
    <xf numFmtId="3" fontId="58" fillId="0" borderId="74" xfId="0" applyNumberFormat="1" applyFont="1" applyBorder="1" applyAlignment="1" applyProtection="1">
      <alignment horizontal="center" vertical="center"/>
      <protection locked="0"/>
    </xf>
    <xf numFmtId="170" fontId="58" fillId="0" borderId="74" xfId="0" applyNumberFormat="1" applyFont="1" applyBorder="1" applyAlignment="1" applyProtection="1">
      <alignment horizontal="center" vertical="center"/>
      <protection locked="0"/>
    </xf>
    <xf numFmtId="178" fontId="58" fillId="0" borderId="74" xfId="0" applyNumberFormat="1" applyFont="1" applyBorder="1" applyAlignment="1" applyProtection="1">
      <alignment horizontal="right" vertical="center"/>
      <protection locked="0"/>
    </xf>
    <xf numFmtId="171" fontId="18" fillId="3" borderId="0" xfId="0" applyNumberFormat="1" applyFont="1" applyFill="1" applyBorder="1" applyAlignment="1" applyProtection="1">
      <alignment horizontal="right" vertical="center"/>
      <protection locked="0"/>
    </xf>
    <xf numFmtId="3" fontId="58" fillId="0" borderId="81" xfId="0" applyNumberFormat="1" applyFont="1" applyBorder="1" applyAlignment="1" applyProtection="1">
      <alignment horizontal="center" vertical="center"/>
      <protection locked="0"/>
    </xf>
    <xf numFmtId="170" fontId="58" fillId="0" borderId="81" xfId="0" applyNumberFormat="1" applyFont="1" applyBorder="1" applyAlignment="1" applyProtection="1">
      <alignment horizontal="center" vertical="center"/>
      <protection locked="0"/>
    </xf>
    <xf numFmtId="178" fontId="58" fillId="0" borderId="81" xfId="0" applyNumberFormat="1" applyFont="1" applyBorder="1" applyAlignment="1" applyProtection="1">
      <alignment horizontal="right" vertical="center"/>
      <protection locked="0"/>
    </xf>
    <xf numFmtId="170" fontId="40" fillId="0" borderId="70" xfId="0" applyNumberFormat="1" applyFont="1" applyBorder="1" applyAlignment="1" applyProtection="1">
      <alignment vertical="center"/>
      <protection locked="0"/>
    </xf>
    <xf numFmtId="170" fontId="40" fillId="0" borderId="74" xfId="0" applyNumberFormat="1" applyFont="1" applyBorder="1" applyAlignment="1" applyProtection="1">
      <alignment vertical="center"/>
      <protection locked="0"/>
    </xf>
    <xf numFmtId="170" fontId="40" fillId="0" borderId="81" xfId="0" applyNumberFormat="1" applyFont="1" applyBorder="1" applyAlignment="1" applyProtection="1">
      <alignment vertical="center"/>
      <protection locked="0"/>
    </xf>
    <xf numFmtId="0" fontId="18" fillId="3" borderId="5" xfId="0" applyFont="1" applyFill="1" applyBorder="1" applyAlignment="1" applyProtection="1">
      <alignment horizontal="right" vertical="center" wrapText="1"/>
      <protection locked="0"/>
    </xf>
    <xf numFmtId="3" fontId="41" fillId="3" borderId="5" xfId="0" applyNumberFormat="1" applyFont="1" applyFill="1" applyBorder="1" applyAlignment="1" applyProtection="1">
      <alignment horizontal="center" vertical="center"/>
      <protection locked="0"/>
    </xf>
    <xf numFmtId="170" fontId="41" fillId="3" borderId="5" xfId="0" applyNumberFormat="1" applyFont="1" applyFill="1" applyBorder="1" applyAlignment="1" applyProtection="1">
      <alignment horizontal="center" vertical="center"/>
      <protection locked="0"/>
    </xf>
    <xf numFmtId="178" fontId="41" fillId="3" borderId="5" xfId="0" applyNumberFormat="1" applyFont="1" applyFill="1" applyBorder="1" applyAlignment="1" applyProtection="1">
      <alignment horizontal="right" vertical="center"/>
      <protection locked="0"/>
    </xf>
    <xf numFmtId="178" fontId="18" fillId="3" borderId="5" xfId="0" applyNumberFormat="1" applyFont="1" applyFill="1" applyBorder="1" applyAlignment="1" applyProtection="1">
      <alignment horizontal="right" vertical="center"/>
      <protection locked="0"/>
    </xf>
    <xf numFmtId="177" fontId="18" fillId="3" borderId="16" xfId="0" applyNumberFormat="1" applyFont="1" applyFill="1" applyBorder="1" applyAlignment="1" applyProtection="1">
      <alignment horizontal="center" vertical="center"/>
      <protection locked="0"/>
    </xf>
    <xf numFmtId="166" fontId="34" fillId="3" borderId="0" xfId="0" applyNumberFormat="1" applyFont="1" applyFill="1" applyProtection="1">
      <protection locked="0"/>
    </xf>
    <xf numFmtId="167" fontId="36" fillId="3" borderId="5" xfId="0" applyNumberFormat="1" applyFont="1" applyFill="1" applyBorder="1" applyAlignment="1" applyProtection="1">
      <alignment horizontal="right" vertical="center"/>
      <protection locked="0"/>
    </xf>
    <xf numFmtId="170" fontId="41" fillId="3" borderId="0" xfId="0" applyNumberFormat="1" applyFont="1" applyFill="1" applyBorder="1" applyAlignment="1" applyProtection="1">
      <alignment horizontal="center" vertical="center"/>
      <protection locked="0"/>
    </xf>
    <xf numFmtId="168" fontId="40" fillId="0" borderId="74" xfId="0" applyNumberFormat="1" applyFont="1" applyBorder="1" applyAlignment="1" applyProtection="1">
      <alignment horizontal="center" vertical="center"/>
      <protection locked="0"/>
    </xf>
    <xf numFmtId="3" fontId="41" fillId="2" borderId="5" xfId="0" applyNumberFormat="1" applyFont="1" applyFill="1" applyBorder="1" applyAlignment="1" applyProtection="1">
      <alignment horizontal="center" vertical="center"/>
      <protection locked="0"/>
    </xf>
    <xf numFmtId="168" fontId="41" fillId="2" borderId="5" xfId="0" applyNumberFormat="1" applyFont="1" applyFill="1" applyBorder="1" applyAlignment="1" applyProtection="1">
      <alignment horizontal="center" vertical="center"/>
      <protection locked="0"/>
    </xf>
    <xf numFmtId="178" fontId="41" fillId="2" borderId="5" xfId="0" applyNumberFormat="1" applyFont="1" applyFill="1" applyBorder="1" applyAlignment="1" applyProtection="1">
      <alignment horizontal="right" vertical="center"/>
      <protection locked="0"/>
    </xf>
    <xf numFmtId="178" fontId="18" fillId="2" borderId="5" xfId="0" applyNumberFormat="1" applyFont="1" applyFill="1" applyBorder="1" applyAlignment="1" applyProtection="1">
      <alignment horizontal="right" vertical="center"/>
      <protection locked="0"/>
    </xf>
    <xf numFmtId="177" fontId="18" fillId="2" borderId="5" xfId="0" applyNumberFormat="1" applyFont="1" applyFill="1" applyBorder="1" applyAlignment="1" applyProtection="1">
      <alignment horizontal="center" vertical="center"/>
      <protection locked="0"/>
    </xf>
    <xf numFmtId="166" fontId="34" fillId="17" borderId="5" xfId="0" applyNumberFormat="1" applyFont="1" applyFill="1" applyBorder="1" applyAlignment="1" applyProtection="1">
      <alignment horizontal="right" vertical="center"/>
      <protection locked="0"/>
    </xf>
    <xf numFmtId="168" fontId="40" fillId="0" borderId="70" xfId="0" applyNumberFormat="1" applyFont="1" applyBorder="1" applyAlignment="1" applyProtection="1">
      <alignment horizontal="center" vertical="center"/>
      <protection locked="0"/>
    </xf>
    <xf numFmtId="171" fontId="40" fillId="0" borderId="81" xfId="0" applyNumberFormat="1" applyFont="1" applyBorder="1" applyAlignment="1" applyProtection="1">
      <alignment horizontal="center" vertical="center"/>
      <protection locked="0"/>
    </xf>
    <xf numFmtId="172" fontId="41" fillId="3" borderId="0" xfId="0" applyNumberFormat="1" applyFont="1" applyFill="1" applyBorder="1" applyAlignment="1" applyProtection="1">
      <alignment horizontal="center" vertical="center"/>
      <protection locked="0"/>
    </xf>
    <xf numFmtId="171" fontId="41" fillId="3" borderId="0" xfId="0" applyNumberFormat="1" applyFont="1" applyFill="1" applyBorder="1" applyAlignment="1" applyProtection="1">
      <alignment horizontal="center" vertical="center"/>
      <protection locked="0"/>
    </xf>
    <xf numFmtId="172" fontId="40" fillId="0" borderId="70" xfId="0" applyNumberFormat="1" applyFont="1" applyBorder="1" applyAlignment="1" applyProtection="1">
      <alignment horizontal="center" vertical="center"/>
      <protection locked="0"/>
    </xf>
    <xf numFmtId="172" fontId="40" fillId="0" borderId="81" xfId="0" applyNumberFormat="1" applyFont="1" applyBorder="1" applyAlignment="1" applyProtection="1">
      <alignment horizontal="center" vertical="center"/>
      <protection locked="0"/>
    </xf>
    <xf numFmtId="166" fontId="34" fillId="17" borderId="34" xfId="0" applyNumberFormat="1" applyFont="1" applyFill="1" applyBorder="1" applyAlignment="1" applyProtection="1">
      <alignment horizontal="right" vertical="center"/>
      <protection locked="0"/>
    </xf>
    <xf numFmtId="0" fontId="25" fillId="0" borderId="83" xfId="0" applyFont="1" applyBorder="1" applyAlignment="1" applyProtection="1">
      <alignment horizontal="right" vertical="center" wrapText="1"/>
      <protection locked="0"/>
    </xf>
    <xf numFmtId="0" fontId="47" fillId="3" borderId="0" xfId="0" applyFont="1" applyFill="1" applyBorder="1" applyAlignment="1" applyProtection="1">
      <alignment vertical="center"/>
      <protection locked="0"/>
    </xf>
    <xf numFmtId="0" fontId="18" fillId="2" borderId="21" xfId="0" applyFont="1" applyFill="1" applyBorder="1" applyAlignment="1" applyProtection="1">
      <alignment horizontal="right" vertical="center" wrapText="1"/>
      <protection locked="0"/>
    </xf>
    <xf numFmtId="3" fontId="41" fillId="2" borderId="21" xfId="0" applyNumberFormat="1" applyFont="1" applyFill="1" applyBorder="1" applyAlignment="1" applyProtection="1">
      <alignment horizontal="center" vertical="center"/>
      <protection locked="0"/>
    </xf>
    <xf numFmtId="168" fontId="41" fillId="2" borderId="21" xfId="0" applyNumberFormat="1" applyFont="1" applyFill="1" applyBorder="1" applyAlignment="1" applyProtection="1">
      <alignment horizontal="center" vertical="center"/>
      <protection locked="0"/>
    </xf>
    <xf numFmtId="178" fontId="41" fillId="2" borderId="21" xfId="0" applyNumberFormat="1" applyFont="1" applyFill="1" applyBorder="1" applyAlignment="1" applyProtection="1">
      <alignment horizontal="right" vertical="center"/>
      <protection locked="0"/>
    </xf>
    <xf numFmtId="178" fontId="18" fillId="2" borderId="21" xfId="0" applyNumberFormat="1" applyFont="1" applyFill="1" applyBorder="1" applyAlignment="1" applyProtection="1">
      <alignment horizontal="right" vertical="center"/>
      <protection locked="0"/>
    </xf>
    <xf numFmtId="167" fontId="36" fillId="2" borderId="21" xfId="0" applyNumberFormat="1" applyFont="1" applyFill="1" applyBorder="1" applyAlignment="1" applyProtection="1">
      <alignment horizontal="right" vertical="center"/>
      <protection locked="0"/>
    </xf>
    <xf numFmtId="0" fontId="14" fillId="0" borderId="70" xfId="0" applyFont="1" applyFill="1" applyBorder="1" applyAlignment="1" applyProtection="1">
      <alignment horizontal="right" vertical="center" wrapText="1"/>
      <protection locked="0"/>
    </xf>
    <xf numFmtId="0" fontId="18" fillId="3" borderId="0" xfId="0" applyFont="1" applyFill="1" applyBorder="1" applyAlignment="1" applyProtection="1">
      <alignment vertical="center"/>
      <protection locked="0"/>
    </xf>
    <xf numFmtId="178" fontId="18" fillId="3" borderId="0" xfId="0" applyNumberFormat="1" applyFont="1" applyFill="1" applyBorder="1" applyAlignment="1" applyProtection="1">
      <alignment vertical="center"/>
      <protection locked="0"/>
    </xf>
    <xf numFmtId="178" fontId="40" fillId="0" borderId="74" xfId="0" applyNumberFormat="1" applyFont="1" applyFill="1" applyBorder="1" applyAlignment="1" applyProtection="1">
      <alignment horizontal="right" vertical="center"/>
      <protection locked="0"/>
    </xf>
    <xf numFmtId="0" fontId="18" fillId="2" borderId="5" xfId="0" applyFont="1" applyFill="1" applyBorder="1" applyAlignment="1" applyProtection="1">
      <alignment horizontal="right" vertical="center" wrapText="1"/>
      <protection locked="0"/>
    </xf>
    <xf numFmtId="166" fontId="34" fillId="17" borderId="16" xfId="0" applyNumberFormat="1" applyFont="1" applyFill="1" applyBorder="1" applyAlignment="1" applyProtection="1">
      <alignment horizontal="right" vertical="center"/>
      <protection locked="0"/>
    </xf>
    <xf numFmtId="3" fontId="40" fillId="0" borderId="70" xfId="0" applyNumberFormat="1" applyFont="1" applyFill="1" applyBorder="1" applyAlignment="1" applyProtection="1">
      <alignment horizontal="center" vertical="center"/>
      <protection locked="0"/>
    </xf>
    <xf numFmtId="173" fontId="34" fillId="2" borderId="16" xfId="0" applyNumberFormat="1" applyFont="1" applyFill="1" applyBorder="1" applyAlignment="1" applyProtection="1">
      <alignment horizontal="right" vertical="center"/>
      <protection locked="0"/>
    </xf>
    <xf numFmtId="167" fontId="36" fillId="2" borderId="0" xfId="0" applyNumberFormat="1" applyFont="1" applyFill="1" applyBorder="1" applyAlignment="1" applyProtection="1">
      <alignment horizontal="right" vertical="center"/>
      <protection locked="0"/>
    </xf>
    <xf numFmtId="173" fontId="34" fillId="0" borderId="16" xfId="0" applyNumberFormat="1" applyFont="1" applyBorder="1" applyAlignment="1" applyProtection="1">
      <alignment horizontal="right" vertical="center"/>
      <protection locked="0"/>
    </xf>
    <xf numFmtId="167" fontId="36" fillId="2" borderId="16" xfId="0" applyNumberFormat="1" applyFont="1" applyFill="1" applyBorder="1" applyAlignment="1" applyProtection="1">
      <alignment horizontal="right" vertical="center"/>
      <protection locked="0"/>
    </xf>
    <xf numFmtId="171" fontId="40" fillId="0" borderId="74" xfId="0" applyNumberFormat="1" applyFont="1" applyBorder="1" applyAlignment="1" applyProtection="1">
      <alignment horizontal="center" vertical="center"/>
      <protection locked="0"/>
    </xf>
    <xf numFmtId="173" fontId="34" fillId="0" borderId="5" xfId="0" applyNumberFormat="1" applyFont="1" applyBorder="1" applyAlignment="1" applyProtection="1">
      <alignment horizontal="right" vertical="center"/>
      <protection locked="0"/>
    </xf>
    <xf numFmtId="168" fontId="29" fillId="3" borderId="0" xfId="0" applyNumberFormat="1" applyFont="1" applyFill="1" applyBorder="1" applyAlignment="1" applyProtection="1">
      <alignment vertical="center"/>
    </xf>
    <xf numFmtId="0" fontId="2" fillId="0" borderId="0" xfId="0" applyFont="1" applyProtection="1"/>
    <xf numFmtId="0" fontId="0" fillId="0" borderId="0" xfId="0" applyProtection="1"/>
    <xf numFmtId="168" fontId="29" fillId="3" borderId="0" xfId="0" applyNumberFormat="1" applyFont="1" applyFill="1" applyBorder="1" applyAlignment="1" applyProtection="1">
      <alignment horizontal="right" vertical="center"/>
    </xf>
    <xf numFmtId="0" fontId="29" fillId="3" borderId="0" xfId="0" applyNumberFormat="1" applyFont="1" applyFill="1" applyBorder="1" applyAlignment="1" applyProtection="1">
      <alignment horizontal="right" vertical="center"/>
    </xf>
    <xf numFmtId="0" fontId="14" fillId="3" borderId="0" xfId="0" applyFont="1" applyFill="1" applyProtection="1">
      <protection locked="0"/>
    </xf>
    <xf numFmtId="0" fontId="14" fillId="3" borderId="0" xfId="0" applyFont="1" applyFill="1" applyBorder="1" applyProtection="1">
      <protection locked="0"/>
    </xf>
    <xf numFmtId="169" fontId="14" fillId="3" borderId="0" xfId="0" applyNumberFormat="1" applyFont="1" applyFill="1" applyProtection="1">
      <protection locked="0"/>
    </xf>
    <xf numFmtId="1" fontId="14" fillId="3" borderId="0" xfId="0" applyNumberFormat="1" applyFont="1" applyFill="1" applyProtection="1">
      <protection locked="0"/>
    </xf>
    <xf numFmtId="174" fontId="14" fillId="3" borderId="0" xfId="0" applyNumberFormat="1" applyFont="1" applyFill="1" applyProtection="1">
      <protection locked="0"/>
    </xf>
    <xf numFmtId="0" fontId="14" fillId="0" borderId="0" xfId="0" applyFont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 applyBorder="1" applyProtection="1">
      <protection locked="0"/>
    </xf>
    <xf numFmtId="0" fontId="39" fillId="3" borderId="0" xfId="0" applyFont="1" applyFill="1" applyBorder="1" applyAlignment="1" applyProtection="1">
      <alignment horizontal="center" vertical="center"/>
      <protection locked="0"/>
    </xf>
    <xf numFmtId="169" fontId="39" fillId="3" borderId="0" xfId="0" applyNumberFormat="1" applyFont="1" applyFill="1" applyBorder="1" applyAlignment="1" applyProtection="1">
      <alignment horizontal="center" vertical="center" wrapText="1"/>
      <protection locked="0"/>
    </xf>
    <xf numFmtId="174" fontId="39" fillId="3" borderId="0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vertical="top"/>
      <protection locked="0"/>
    </xf>
    <xf numFmtId="0" fontId="0" fillId="0" borderId="0" xfId="0" applyAlignment="1" applyProtection="1">
      <alignment vertical="top"/>
      <protection locked="0"/>
    </xf>
    <xf numFmtId="0" fontId="0" fillId="2" borderId="0" xfId="0" applyFill="1" applyProtection="1">
      <protection locked="0"/>
    </xf>
    <xf numFmtId="169" fontId="25" fillId="3" borderId="0" xfId="0" applyNumberFormat="1" applyFont="1" applyFill="1" applyBorder="1" applyAlignment="1" applyProtection="1">
      <alignment vertical="center"/>
      <protection locked="0"/>
    </xf>
    <xf numFmtId="174" fontId="25" fillId="3" borderId="0" xfId="0" applyNumberFormat="1" applyFont="1" applyFill="1" applyBorder="1" applyAlignment="1" applyProtection="1">
      <alignment vertical="center"/>
      <protection locked="0"/>
    </xf>
    <xf numFmtId="0" fontId="18" fillId="0" borderId="8" xfId="0" applyFont="1" applyBorder="1" applyAlignment="1" applyProtection="1">
      <alignment horizontal="right" vertical="center"/>
    </xf>
    <xf numFmtId="171" fontId="18" fillId="0" borderId="0" xfId="0" applyNumberFormat="1" applyFont="1" applyBorder="1" applyAlignment="1" applyProtection="1">
      <alignment horizontal="right" vertical="center"/>
    </xf>
    <xf numFmtId="171" fontId="18" fillId="0" borderId="0" xfId="0" applyNumberFormat="1" applyFont="1" applyFill="1" applyBorder="1" applyAlignment="1" applyProtection="1">
      <alignment horizontal="right" vertical="center"/>
    </xf>
    <xf numFmtId="166" fontId="36" fillId="11" borderId="0" xfId="0" applyNumberFormat="1" applyFont="1" applyFill="1" applyBorder="1" applyAlignment="1" applyProtection="1">
      <alignment horizontal="right" vertical="center"/>
    </xf>
    <xf numFmtId="0" fontId="18" fillId="0" borderId="4" xfId="0" applyFont="1" applyBorder="1" applyAlignment="1" applyProtection="1">
      <alignment horizontal="right" vertical="center"/>
    </xf>
    <xf numFmtId="171" fontId="18" fillId="0" borderId="5" xfId="0" applyNumberFormat="1" applyFont="1" applyBorder="1" applyAlignment="1" applyProtection="1">
      <alignment horizontal="right" vertical="center"/>
    </xf>
    <xf numFmtId="171" fontId="18" fillId="0" borderId="5" xfId="0" applyNumberFormat="1" applyFont="1" applyFill="1" applyBorder="1" applyAlignment="1" applyProtection="1">
      <alignment horizontal="right" vertical="center"/>
    </xf>
    <xf numFmtId="166" fontId="36" fillId="11" borderId="21" xfId="0" applyNumberFormat="1" applyFont="1" applyFill="1" applyBorder="1" applyAlignment="1" applyProtection="1">
      <alignment horizontal="right" vertical="center"/>
    </xf>
    <xf numFmtId="0" fontId="62" fillId="0" borderId="0" xfId="0" applyFont="1" applyProtection="1"/>
    <xf numFmtId="0" fontId="0" fillId="0" borderId="50" xfId="0" applyBorder="1" applyProtection="1"/>
    <xf numFmtId="0" fontId="0" fillId="0" borderId="64" xfId="0" applyBorder="1" applyProtection="1"/>
    <xf numFmtId="0" fontId="0" fillId="0" borderId="51" xfId="0" applyBorder="1" applyProtection="1"/>
    <xf numFmtId="0" fontId="0" fillId="0" borderId="54" xfId="0" applyBorder="1" applyProtection="1"/>
    <xf numFmtId="0" fontId="0" fillId="0" borderId="66" xfId="0" applyBorder="1" applyProtection="1"/>
    <xf numFmtId="0" fontId="0" fillId="0" borderId="55" xfId="0" applyBorder="1" applyProtection="1"/>
    <xf numFmtId="0" fontId="0" fillId="0" borderId="52" xfId="0" applyBorder="1" applyProtection="1"/>
    <xf numFmtId="0" fontId="0" fillId="0" borderId="0" xfId="0" applyBorder="1" applyProtection="1"/>
    <xf numFmtId="0" fontId="53" fillId="0" borderId="65" xfId="6" applyNumberFormat="1" applyFont="1" applyBorder="1" applyAlignment="1" applyProtection="1"/>
    <xf numFmtId="0" fontId="0" fillId="0" borderId="61" xfId="0" applyBorder="1" applyProtection="1"/>
    <xf numFmtId="0" fontId="0" fillId="0" borderId="62" xfId="0" applyBorder="1" applyProtection="1"/>
    <xf numFmtId="0" fontId="0" fillId="0" borderId="63" xfId="0" applyBorder="1" applyProtection="1"/>
    <xf numFmtId="0" fontId="11" fillId="0" borderId="0" xfId="0" applyFont="1" applyBorder="1" applyProtection="1"/>
    <xf numFmtId="0" fontId="11" fillId="0" borderId="0" xfId="0" applyFont="1" applyProtection="1"/>
    <xf numFmtId="0" fontId="14" fillId="3" borderId="0" xfId="0" applyFont="1" applyFill="1" applyProtection="1"/>
    <xf numFmtId="0" fontId="14" fillId="3" borderId="0" xfId="0" applyFont="1" applyFill="1" applyBorder="1" applyProtection="1"/>
    <xf numFmtId="168" fontId="14" fillId="3" borderId="0" xfId="0" applyNumberFormat="1" applyFont="1" applyFill="1" applyProtection="1"/>
    <xf numFmtId="169" fontId="14" fillId="3" borderId="0" xfId="0" applyNumberFormat="1" applyFont="1" applyFill="1" applyProtection="1"/>
    <xf numFmtId="1" fontId="14" fillId="3" borderId="0" xfId="0" applyNumberFormat="1" applyFont="1" applyFill="1" applyProtection="1"/>
    <xf numFmtId="0" fontId="14" fillId="2" borderId="0" xfId="0" applyFont="1" applyFill="1" applyProtection="1"/>
    <xf numFmtId="0" fontId="53" fillId="0" borderId="100" xfId="6" applyNumberFormat="1" applyFont="1" applyBorder="1" applyAlignment="1" applyProtection="1"/>
    <xf numFmtId="0" fontId="53" fillId="0" borderId="101" xfId="6" applyNumberFormat="1" applyFont="1" applyBorder="1" applyAlignment="1" applyProtection="1"/>
    <xf numFmtId="0" fontId="51" fillId="0" borderId="101" xfId="0" applyFont="1" applyBorder="1" applyAlignment="1" applyProtection="1">
      <alignment horizontal="left"/>
    </xf>
    <xf numFmtId="0" fontId="53" fillId="0" borderId="102" xfId="6" applyNumberFormat="1" applyFont="1" applyBorder="1" applyAlignment="1" applyProtection="1"/>
    <xf numFmtId="0" fontId="52" fillId="2" borderId="0" xfId="6" applyFill="1" applyProtection="1"/>
    <xf numFmtId="176" fontId="0" fillId="0" borderId="0" xfId="0" applyNumberFormat="1" applyProtection="1"/>
    <xf numFmtId="0" fontId="63" fillId="0" borderId="106" xfId="0" applyFont="1" applyBorder="1" applyAlignment="1" applyProtection="1">
      <alignment horizontal="center"/>
      <protection locked="0"/>
    </xf>
    <xf numFmtId="0" fontId="63" fillId="0" borderId="103" xfId="0" applyFont="1" applyBorder="1" applyAlignment="1" applyProtection="1">
      <alignment horizontal="center"/>
      <protection locked="0"/>
    </xf>
    <xf numFmtId="0" fontId="63" fillId="0" borderId="38" xfId="0" applyFont="1" applyBorder="1" applyAlignment="1" applyProtection="1">
      <alignment horizontal="center"/>
      <protection locked="0"/>
    </xf>
    <xf numFmtId="0" fontId="63" fillId="0" borderId="95" xfId="0" applyFont="1" applyBorder="1" applyAlignment="1" applyProtection="1">
      <alignment horizontal="center"/>
      <protection locked="0"/>
    </xf>
    <xf numFmtId="0" fontId="63" fillId="0" borderId="107" xfId="0" applyFont="1" applyBorder="1" applyAlignment="1" applyProtection="1">
      <alignment horizontal="center"/>
      <protection locked="0"/>
    </xf>
    <xf numFmtId="0" fontId="63" fillId="0" borderId="104" xfId="0" applyFont="1" applyBorder="1" applyAlignment="1" applyProtection="1">
      <alignment horizontal="center"/>
      <protection locked="0"/>
    </xf>
    <xf numFmtId="0" fontId="63" fillId="0" borderId="39" xfId="0" applyFont="1" applyBorder="1" applyAlignment="1" applyProtection="1">
      <alignment horizontal="center"/>
      <protection locked="0"/>
    </xf>
    <xf numFmtId="0" fontId="63" fillId="0" borderId="96" xfId="0" applyFont="1" applyBorder="1" applyAlignment="1" applyProtection="1">
      <alignment horizontal="center"/>
      <protection locked="0"/>
    </xf>
    <xf numFmtId="0" fontId="63" fillId="0" borderId="99" xfId="0" applyFont="1" applyBorder="1" applyAlignment="1" applyProtection="1">
      <alignment horizontal="center"/>
      <protection locked="0"/>
    </xf>
    <xf numFmtId="0" fontId="63" fillId="0" borderId="105" xfId="0" applyFont="1" applyBorder="1" applyAlignment="1" applyProtection="1">
      <alignment horizontal="center"/>
      <protection locked="0"/>
    </xf>
    <xf numFmtId="0" fontId="63" fillId="0" borderId="97" xfId="0" applyFont="1" applyBorder="1" applyAlignment="1" applyProtection="1">
      <alignment horizontal="center"/>
      <protection locked="0"/>
    </xf>
    <xf numFmtId="0" fontId="63" fillId="0" borderId="98" xfId="0" applyFont="1" applyBorder="1" applyAlignment="1" applyProtection="1">
      <alignment horizontal="center"/>
      <protection locked="0"/>
    </xf>
    <xf numFmtId="171" fontId="18" fillId="0" borderId="0" xfId="0" applyNumberFormat="1" applyFont="1" applyBorder="1" applyAlignment="1" applyProtection="1">
      <alignment horizontal="center" vertical="center"/>
    </xf>
    <xf numFmtId="171" fontId="18" fillId="0" borderId="5" xfId="0" applyNumberFormat="1" applyFont="1" applyBorder="1" applyAlignment="1" applyProtection="1">
      <alignment horizontal="center" vertical="center"/>
    </xf>
    <xf numFmtId="166" fontId="25" fillId="19" borderId="16" xfId="0" applyNumberFormat="1" applyFont="1" applyFill="1" applyBorder="1" applyAlignment="1" applyProtection="1">
      <alignment vertical="center"/>
    </xf>
    <xf numFmtId="0" fontId="2" fillId="2" borderId="0" xfId="0" applyFont="1" applyFill="1" applyProtection="1">
      <protection locked="0"/>
    </xf>
    <xf numFmtId="0" fontId="42" fillId="12" borderId="8" xfId="3" applyBorder="1" applyProtection="1">
      <alignment horizontal="right" vertical="center" wrapText="1"/>
    </xf>
    <xf numFmtId="0" fontId="42" fillId="12" borderId="0" xfId="3" applyBorder="1" applyProtection="1">
      <alignment horizontal="right" vertical="center" wrapText="1"/>
    </xf>
    <xf numFmtId="0" fontId="42" fillId="12" borderId="0" xfId="3" applyBorder="1" applyAlignment="1" applyProtection="1">
      <alignment horizontal="center" vertical="center" wrapText="1"/>
    </xf>
    <xf numFmtId="178" fontId="42" fillId="12" borderId="0" xfId="3" applyNumberFormat="1" applyBorder="1" applyProtection="1">
      <alignment horizontal="right" vertical="center" wrapText="1"/>
    </xf>
    <xf numFmtId="177" fontId="42" fillId="12" borderId="0" xfId="3" applyNumberFormat="1" applyBorder="1" applyAlignment="1" applyProtection="1">
      <alignment horizontal="center" vertical="center" wrapText="1"/>
    </xf>
    <xf numFmtId="0" fontId="43" fillId="12" borderId="10" xfId="3" applyFont="1" applyBorder="1" applyProtection="1">
      <alignment horizontal="right" vertical="center" wrapText="1"/>
    </xf>
    <xf numFmtId="0" fontId="42" fillId="12" borderId="4" xfId="3" applyBorder="1" applyProtection="1">
      <alignment horizontal="right" vertical="center" wrapText="1"/>
    </xf>
    <xf numFmtId="0" fontId="42" fillId="12" borderId="5" xfId="3" applyBorder="1" applyProtection="1">
      <alignment horizontal="right" vertical="center" wrapText="1"/>
    </xf>
    <xf numFmtId="0" fontId="42" fillId="12" borderId="5" xfId="3" applyBorder="1" applyAlignment="1" applyProtection="1">
      <alignment horizontal="center" vertical="center" wrapText="1"/>
    </xf>
    <xf numFmtId="178" fontId="42" fillId="12" borderId="5" xfId="3" applyNumberFormat="1" applyBorder="1" applyProtection="1">
      <alignment horizontal="right" vertical="center" wrapText="1"/>
    </xf>
    <xf numFmtId="177" fontId="42" fillId="12" borderId="5" xfId="3" applyNumberFormat="1" applyBorder="1" applyAlignment="1" applyProtection="1">
      <alignment horizontal="center" vertical="center" wrapText="1"/>
    </xf>
    <xf numFmtId="0" fontId="43" fillId="12" borderId="6" xfId="3" applyFont="1" applyBorder="1" applyProtection="1">
      <alignment horizontal="right" vertical="center" wrapText="1"/>
    </xf>
    <xf numFmtId="0" fontId="43" fillId="12" borderId="87" xfId="3" applyFont="1" applyBorder="1" applyProtection="1">
      <alignment horizontal="right" vertical="center" wrapText="1"/>
    </xf>
    <xf numFmtId="0" fontId="45" fillId="12" borderId="4" xfId="0" applyFont="1" applyFill="1" applyBorder="1" applyAlignment="1" applyProtection="1">
      <alignment horizontal="right" vertical="center" wrapText="1"/>
    </xf>
    <xf numFmtId="0" fontId="45" fillId="12" borderId="5" xfId="0" applyFont="1" applyFill="1" applyBorder="1" applyAlignment="1" applyProtection="1">
      <alignment horizontal="right" vertical="center" wrapText="1"/>
    </xf>
    <xf numFmtId="3" fontId="41" fillId="12" borderId="5" xfId="0" applyNumberFormat="1" applyFont="1" applyFill="1" applyBorder="1" applyAlignment="1" applyProtection="1">
      <alignment horizontal="center" vertical="center"/>
    </xf>
    <xf numFmtId="168" fontId="41" fillId="12" borderId="5" xfId="0" applyNumberFormat="1" applyFont="1" applyFill="1" applyBorder="1" applyAlignment="1" applyProtection="1">
      <alignment horizontal="center" vertical="center"/>
    </xf>
    <xf numFmtId="178" fontId="41" fillId="12" borderId="5" xfId="0" applyNumberFormat="1" applyFont="1" applyFill="1" applyBorder="1" applyAlignment="1" applyProtection="1">
      <alignment horizontal="right" vertical="center"/>
    </xf>
    <xf numFmtId="178" fontId="18" fillId="12" borderId="5" xfId="0" applyNumberFormat="1" applyFont="1" applyFill="1" applyBorder="1" applyAlignment="1" applyProtection="1">
      <alignment horizontal="right" vertical="center"/>
    </xf>
    <xf numFmtId="177" fontId="18" fillId="12" borderId="5" xfId="0" applyNumberFormat="1" applyFont="1" applyFill="1" applyBorder="1" applyAlignment="1" applyProtection="1">
      <alignment horizontal="center" vertical="center"/>
    </xf>
    <xf numFmtId="167" fontId="36" fillId="12" borderId="6" xfId="0" applyNumberFormat="1" applyFont="1" applyFill="1" applyBorder="1" applyAlignment="1" applyProtection="1">
      <alignment horizontal="right" vertical="center"/>
    </xf>
    <xf numFmtId="0" fontId="45" fillId="12" borderId="8" xfId="0" applyFont="1" applyFill="1" applyBorder="1" applyAlignment="1" applyProtection="1">
      <alignment horizontal="right" vertical="center" wrapText="1"/>
    </xf>
    <xf numFmtId="3" fontId="41" fillId="12" borderId="0" xfId="0" applyNumberFormat="1" applyFont="1" applyFill="1" applyBorder="1" applyAlignment="1" applyProtection="1">
      <alignment horizontal="center" vertical="center"/>
    </xf>
    <xf numFmtId="168" fontId="41" fillId="12" borderId="0" xfId="0" applyNumberFormat="1" applyFont="1" applyFill="1" applyBorder="1" applyAlignment="1" applyProtection="1">
      <alignment horizontal="center" vertical="center"/>
    </xf>
    <xf numFmtId="178" fontId="41" fillId="12" borderId="0" xfId="0" applyNumberFormat="1" applyFont="1" applyFill="1" applyBorder="1" applyAlignment="1" applyProtection="1">
      <alignment horizontal="right" vertical="center"/>
    </xf>
    <xf numFmtId="178" fontId="18" fillId="12" borderId="0" xfId="0" applyNumberFormat="1" applyFont="1" applyFill="1" applyBorder="1" applyAlignment="1" applyProtection="1">
      <alignment horizontal="right" vertical="center"/>
    </xf>
    <xf numFmtId="177" fontId="18" fillId="12" borderId="0" xfId="0" applyNumberFormat="1" applyFont="1" applyFill="1" applyBorder="1" applyAlignment="1" applyProtection="1">
      <alignment horizontal="center" vertical="center"/>
    </xf>
    <xf numFmtId="167" fontId="36" fillId="12" borderId="10" xfId="0" applyNumberFormat="1" applyFont="1" applyFill="1" applyBorder="1" applyAlignment="1" applyProtection="1">
      <alignment horizontal="right" vertical="center"/>
    </xf>
    <xf numFmtId="167" fontId="36" fillId="12" borderId="11" xfId="0" applyNumberFormat="1" applyFont="1" applyFill="1" applyBorder="1" applyAlignment="1" applyProtection="1">
      <alignment horizontal="right" vertical="center"/>
    </xf>
    <xf numFmtId="3" fontId="41" fillId="12" borderId="36" xfId="0" applyNumberFormat="1" applyFont="1" applyFill="1" applyBorder="1" applyAlignment="1" applyProtection="1">
      <alignment horizontal="center" vertical="center"/>
    </xf>
    <xf numFmtId="168" fontId="41" fillId="12" borderId="36" xfId="0" applyNumberFormat="1" applyFont="1" applyFill="1" applyBorder="1" applyAlignment="1" applyProtection="1">
      <alignment horizontal="center" vertical="center"/>
    </xf>
    <xf numFmtId="178" fontId="41" fillId="12" borderId="36" xfId="0" applyNumberFormat="1" applyFont="1" applyFill="1" applyBorder="1" applyAlignment="1" applyProtection="1">
      <alignment horizontal="right" vertical="center"/>
    </xf>
    <xf numFmtId="3" fontId="41" fillId="12" borderId="80" xfId="0" applyNumberFormat="1" applyFont="1" applyFill="1" applyBorder="1" applyAlignment="1" applyProtection="1">
      <alignment horizontal="center" vertical="center"/>
    </xf>
    <xf numFmtId="178" fontId="41" fillId="12" borderId="80" xfId="0" applyNumberFormat="1" applyFont="1" applyFill="1" applyBorder="1" applyAlignment="1" applyProtection="1">
      <alignment horizontal="right" vertical="center"/>
    </xf>
    <xf numFmtId="0" fontId="42" fillId="12" borderId="80" xfId="3" applyBorder="1" applyAlignment="1" applyProtection="1">
      <alignment horizontal="center" vertical="center" wrapText="1"/>
    </xf>
    <xf numFmtId="178" fontId="42" fillId="12" borderId="80" xfId="3" applyNumberFormat="1" applyBorder="1" applyProtection="1">
      <alignment horizontal="right" vertical="center" wrapText="1"/>
    </xf>
    <xf numFmtId="0" fontId="45" fillId="12" borderId="35" xfId="0" applyFont="1" applyFill="1" applyBorder="1" applyAlignment="1" applyProtection="1">
      <alignment horizontal="right" vertical="center" wrapText="1"/>
    </xf>
    <xf numFmtId="0" fontId="45" fillId="12" borderId="36" xfId="0" applyFont="1" applyFill="1" applyBorder="1" applyAlignment="1" applyProtection="1">
      <alignment horizontal="right" vertical="center" wrapText="1"/>
    </xf>
    <xf numFmtId="178" fontId="18" fillId="12" borderId="36" xfId="0" applyNumberFormat="1" applyFont="1" applyFill="1" applyBorder="1" applyAlignment="1" applyProtection="1">
      <alignment horizontal="right" vertical="center"/>
    </xf>
    <xf numFmtId="177" fontId="18" fillId="12" borderId="36" xfId="0" applyNumberFormat="1" applyFont="1" applyFill="1" applyBorder="1" applyAlignment="1" applyProtection="1">
      <alignment horizontal="center" vertical="center"/>
    </xf>
    <xf numFmtId="167" fontId="36" fillId="12" borderId="85" xfId="0" applyNumberFormat="1" applyFont="1" applyFill="1" applyBorder="1" applyAlignment="1" applyProtection="1">
      <alignment horizontal="right" vertical="center"/>
    </xf>
    <xf numFmtId="178" fontId="36" fillId="0" borderId="33" xfId="0" applyNumberFormat="1" applyFont="1" applyFill="1" applyBorder="1" applyAlignment="1" applyProtection="1">
      <alignment vertical="center"/>
    </xf>
    <xf numFmtId="178" fontId="36" fillId="0" borderId="34" xfId="0" applyNumberFormat="1" applyFont="1" applyFill="1" applyBorder="1" applyAlignment="1" applyProtection="1">
      <alignment vertical="center"/>
    </xf>
    <xf numFmtId="166" fontId="34" fillId="11" borderId="70" xfId="0" applyNumberFormat="1" applyFont="1" applyFill="1" applyBorder="1" applyAlignment="1" applyProtection="1">
      <alignment horizontal="right" vertical="center"/>
    </xf>
    <xf numFmtId="166" fontId="34" fillId="11" borderId="74" xfId="0" applyNumberFormat="1" applyFont="1" applyFill="1" applyBorder="1" applyAlignment="1" applyProtection="1">
      <alignment horizontal="right" vertical="center"/>
    </xf>
    <xf numFmtId="166" fontId="34" fillId="11" borderId="73" xfId="0" applyNumberFormat="1" applyFont="1" applyFill="1" applyBorder="1" applyAlignment="1" applyProtection="1">
      <alignment horizontal="right" vertical="center"/>
    </xf>
    <xf numFmtId="166" fontId="34" fillId="11" borderId="0" xfId="0" applyNumberFormat="1" applyFont="1" applyFill="1" applyBorder="1" applyAlignment="1" applyProtection="1">
      <alignment horizontal="right" vertical="center"/>
    </xf>
    <xf numFmtId="166" fontId="34" fillId="14" borderId="0" xfId="0" applyNumberFormat="1" applyFont="1" applyFill="1" applyBorder="1" applyAlignment="1" applyProtection="1">
      <alignment horizontal="right" vertical="center"/>
    </xf>
    <xf numFmtId="165" fontId="29" fillId="2" borderId="46" xfId="0" applyNumberFormat="1" applyFont="1" applyFill="1" applyBorder="1" applyAlignment="1" applyProtection="1">
      <alignment horizontal="right" vertical="center"/>
    </xf>
    <xf numFmtId="0" fontId="14" fillId="2" borderId="36" xfId="0" applyFont="1" applyFill="1" applyBorder="1" applyAlignment="1" applyProtection="1">
      <alignment vertical="center"/>
    </xf>
    <xf numFmtId="0" fontId="14" fillId="2" borderId="0" xfId="0" applyFont="1" applyFill="1" applyBorder="1" applyAlignment="1" applyProtection="1">
      <alignment vertical="center"/>
    </xf>
    <xf numFmtId="0" fontId="14" fillId="2" borderId="45" xfId="0" applyFont="1" applyFill="1" applyBorder="1" applyAlignment="1" applyProtection="1">
      <alignment vertical="center"/>
    </xf>
    <xf numFmtId="1" fontId="61" fillId="8" borderId="36" xfId="0" applyNumberFormat="1" applyFont="1" applyFill="1" applyBorder="1" applyAlignment="1" applyProtection="1">
      <alignment horizontal="right" vertical="center"/>
      <protection locked="0"/>
    </xf>
    <xf numFmtId="166" fontId="34" fillId="17" borderId="0" xfId="0" applyNumberFormat="1" applyFont="1" applyFill="1" applyBorder="1" applyAlignment="1" applyProtection="1">
      <alignment horizontal="right" vertical="center"/>
      <protection locked="0"/>
    </xf>
    <xf numFmtId="178" fontId="18" fillId="0" borderId="70" xfId="0" applyNumberFormat="1" applyFont="1" applyBorder="1" applyAlignment="1" applyProtection="1">
      <alignment horizontal="right" vertical="center"/>
    </xf>
    <xf numFmtId="178" fontId="18" fillId="0" borderId="72" xfId="0" applyNumberFormat="1" applyFont="1" applyBorder="1" applyAlignment="1" applyProtection="1">
      <alignment horizontal="right" vertical="center"/>
    </xf>
    <xf numFmtId="178" fontId="18" fillId="0" borderId="74" xfId="0" applyNumberFormat="1" applyFont="1" applyBorder="1" applyAlignment="1" applyProtection="1">
      <alignment horizontal="right" vertical="center"/>
    </xf>
    <xf numFmtId="178" fontId="18" fillId="0" borderId="81" xfId="0" applyNumberFormat="1" applyFont="1" applyBorder="1" applyAlignment="1" applyProtection="1">
      <alignment horizontal="right" vertical="center"/>
    </xf>
    <xf numFmtId="178" fontId="18" fillId="0" borderId="67" xfId="0" applyNumberFormat="1" applyFont="1" applyBorder="1" applyAlignment="1" applyProtection="1">
      <alignment horizontal="right" vertical="center"/>
    </xf>
    <xf numFmtId="178" fontId="18" fillId="0" borderId="73" xfId="0" applyNumberFormat="1" applyFont="1" applyBorder="1" applyAlignment="1" applyProtection="1">
      <alignment horizontal="right" vertical="center"/>
    </xf>
    <xf numFmtId="178" fontId="14" fillId="0" borderId="70" xfId="0" applyNumberFormat="1" applyFont="1" applyBorder="1" applyAlignment="1" applyProtection="1">
      <alignment horizontal="right" vertical="center"/>
    </xf>
    <xf numFmtId="178" fontId="14" fillId="0" borderId="73" xfId="0" applyNumberFormat="1" applyFont="1" applyBorder="1" applyAlignment="1" applyProtection="1">
      <alignment horizontal="right" vertical="center"/>
    </xf>
    <xf numFmtId="178" fontId="14" fillId="0" borderId="74" xfId="0" applyNumberFormat="1" applyFont="1" applyBorder="1" applyAlignment="1" applyProtection="1">
      <alignment horizontal="right" vertical="center"/>
    </xf>
    <xf numFmtId="178" fontId="14" fillId="0" borderId="81" xfId="0" applyNumberFormat="1" applyFont="1" applyBorder="1" applyAlignment="1" applyProtection="1">
      <alignment horizontal="right" vertical="center"/>
    </xf>
    <xf numFmtId="178" fontId="14" fillId="0" borderId="67" xfId="0" applyNumberFormat="1" applyFont="1" applyBorder="1" applyAlignment="1" applyProtection="1">
      <alignment horizontal="right" vertical="center"/>
    </xf>
    <xf numFmtId="178" fontId="18" fillId="0" borderId="67" xfId="0" applyNumberFormat="1" applyFont="1" applyFill="1" applyBorder="1" applyAlignment="1" applyProtection="1">
      <alignment horizontal="right" vertical="center"/>
    </xf>
    <xf numFmtId="178" fontId="18" fillId="0" borderId="81" xfId="0" applyNumberFormat="1" applyFont="1" applyFill="1" applyBorder="1" applyAlignment="1" applyProtection="1">
      <alignment horizontal="right" vertical="center"/>
    </xf>
    <xf numFmtId="178" fontId="18" fillId="0" borderId="69" xfId="0" applyNumberFormat="1" applyFont="1" applyBorder="1" applyAlignment="1" applyProtection="1">
      <alignment horizontal="right" vertical="center"/>
    </xf>
    <xf numFmtId="179" fontId="36" fillId="0" borderId="75" xfId="0" applyNumberFormat="1" applyFont="1" applyBorder="1" applyAlignment="1" applyProtection="1">
      <alignment horizontal="right" vertical="center"/>
    </xf>
    <xf numFmtId="179" fontId="36" fillId="0" borderId="76" xfId="0" applyNumberFormat="1" applyFont="1" applyBorder="1" applyAlignment="1" applyProtection="1">
      <alignment horizontal="right" vertical="center"/>
    </xf>
    <xf numFmtId="179" fontId="36" fillId="0" borderId="78" xfId="0" applyNumberFormat="1" applyFont="1" applyBorder="1" applyAlignment="1" applyProtection="1">
      <alignment horizontal="right" vertical="center"/>
    </xf>
    <xf numFmtId="179" fontId="36" fillId="0" borderId="82" xfId="0" applyNumberFormat="1" applyFont="1" applyBorder="1" applyAlignment="1" applyProtection="1">
      <alignment horizontal="right" vertical="center"/>
    </xf>
    <xf numFmtId="179" fontId="36" fillId="0" borderId="10" xfId="0" applyNumberFormat="1" applyFont="1" applyBorder="1" applyAlignment="1" applyProtection="1">
      <alignment horizontal="right" vertical="center"/>
    </xf>
    <xf numFmtId="179" fontId="36" fillId="0" borderId="85" xfId="0" applyNumberFormat="1" applyFont="1" applyBorder="1" applyAlignment="1" applyProtection="1">
      <alignment horizontal="right" vertical="center"/>
    </xf>
    <xf numFmtId="179" fontId="36" fillId="0" borderId="87" xfId="0" applyNumberFormat="1" applyFont="1" applyBorder="1" applyAlignment="1" applyProtection="1">
      <alignment horizontal="right" vertical="center"/>
    </xf>
    <xf numFmtId="179" fontId="36" fillId="0" borderId="86" xfId="0" applyNumberFormat="1" applyFont="1" applyBorder="1" applyAlignment="1" applyProtection="1">
      <alignment horizontal="right" vertical="center"/>
    </xf>
    <xf numFmtId="179" fontId="37" fillId="0" borderId="17" xfId="0" applyNumberFormat="1" applyFont="1" applyFill="1" applyBorder="1" applyAlignment="1" applyProtection="1">
      <alignment vertical="center"/>
    </xf>
    <xf numFmtId="179" fontId="36" fillId="0" borderId="88" xfId="0" applyNumberFormat="1" applyFont="1" applyBorder="1" applyAlignment="1" applyProtection="1">
      <alignment horizontal="right" vertical="center"/>
    </xf>
    <xf numFmtId="179" fontId="36" fillId="0" borderId="11" xfId="0" applyNumberFormat="1" applyFont="1" applyBorder="1" applyAlignment="1" applyProtection="1">
      <alignment horizontal="right" vertical="center"/>
    </xf>
    <xf numFmtId="179" fontId="36" fillId="0" borderId="90" xfId="0" applyNumberFormat="1" applyFont="1" applyBorder="1" applyAlignment="1" applyProtection="1">
      <alignment horizontal="right" vertical="center"/>
    </xf>
    <xf numFmtId="179" fontId="36" fillId="0" borderId="89" xfId="0" applyNumberFormat="1" applyFont="1" applyBorder="1" applyAlignment="1" applyProtection="1">
      <alignment horizontal="right" vertical="center"/>
    </xf>
    <xf numFmtId="179" fontId="36" fillId="0" borderId="84" xfId="0" applyNumberFormat="1" applyFont="1" applyBorder="1" applyAlignment="1" applyProtection="1">
      <alignment horizontal="right" vertical="center"/>
    </xf>
    <xf numFmtId="179" fontId="36" fillId="0" borderId="84" xfId="0" applyNumberFormat="1" applyFont="1" applyFill="1" applyBorder="1" applyAlignment="1" applyProtection="1">
      <alignment horizontal="right" vertical="center"/>
    </xf>
    <xf numFmtId="179" fontId="36" fillId="0" borderId="10" xfId="0" applyNumberFormat="1" applyFont="1" applyFill="1" applyBorder="1" applyAlignment="1" applyProtection="1">
      <alignment horizontal="right" vertical="center"/>
    </xf>
    <xf numFmtId="179" fontId="36" fillId="0" borderId="91" xfId="0" applyNumberFormat="1" applyFont="1" applyBorder="1" applyAlignment="1" applyProtection="1">
      <alignment horizontal="right" vertical="center"/>
    </xf>
    <xf numFmtId="179" fontId="36" fillId="0" borderId="87" xfId="0" applyNumberFormat="1" applyFont="1" applyFill="1" applyBorder="1" applyAlignment="1" applyProtection="1">
      <alignment horizontal="right" vertical="center"/>
    </xf>
    <xf numFmtId="179" fontId="36" fillId="0" borderId="86" xfId="0" applyNumberFormat="1" applyFont="1" applyFill="1" applyBorder="1" applyAlignment="1" applyProtection="1">
      <alignment horizontal="right" vertical="center"/>
    </xf>
    <xf numFmtId="179" fontId="36" fillId="0" borderId="92" xfId="0" applyNumberFormat="1" applyFont="1" applyBorder="1" applyAlignment="1" applyProtection="1">
      <alignment horizontal="right" vertical="center"/>
    </xf>
    <xf numFmtId="180" fontId="37" fillId="0" borderId="17" xfId="0" applyNumberFormat="1" applyFont="1" applyFill="1" applyBorder="1" applyAlignment="1" applyProtection="1">
      <alignment vertical="center"/>
    </xf>
    <xf numFmtId="179" fontId="18" fillId="0" borderId="10" xfId="0" applyNumberFormat="1" applyFont="1" applyBorder="1" applyAlignment="1" applyProtection="1">
      <alignment horizontal="right" vertical="center"/>
    </xf>
    <xf numFmtId="179" fontId="18" fillId="0" borderId="6" xfId="0" applyNumberFormat="1" applyFont="1" applyBorder="1" applyAlignment="1" applyProtection="1">
      <alignment horizontal="right" vertical="center"/>
    </xf>
    <xf numFmtId="179" fontId="25" fillId="0" borderId="17" xfId="0" applyNumberFormat="1" applyFont="1" applyBorder="1" applyAlignment="1" applyProtection="1">
      <alignment vertical="center"/>
    </xf>
    <xf numFmtId="179" fontId="30" fillId="0" borderId="17" xfId="0" applyNumberFormat="1" applyFont="1" applyBorder="1" applyAlignment="1" applyProtection="1">
      <alignment vertical="center"/>
    </xf>
    <xf numFmtId="177" fontId="61" fillId="3" borderId="0" xfId="1" applyNumberFormat="1" applyFont="1" applyFill="1" applyBorder="1" applyAlignment="1" applyProtection="1">
      <alignment horizontal="left" vertical="center"/>
      <protection locked="0"/>
    </xf>
    <xf numFmtId="182" fontId="61" fillId="3" borderId="0" xfId="1" applyNumberFormat="1" applyFont="1" applyFill="1" applyBorder="1" applyAlignment="1" applyProtection="1">
      <alignment horizontal="left" vertical="center"/>
      <protection locked="0"/>
    </xf>
    <xf numFmtId="183" fontId="61" fillId="3" borderId="0" xfId="1" applyNumberFormat="1" applyFont="1" applyFill="1" applyBorder="1" applyAlignment="1" applyProtection="1">
      <alignment horizontal="left" vertical="center"/>
      <protection locked="0"/>
    </xf>
    <xf numFmtId="184" fontId="18" fillId="0" borderId="70" xfId="0" applyNumberFormat="1" applyFont="1" applyBorder="1" applyAlignment="1" applyProtection="1">
      <alignment horizontal="center" vertical="center"/>
      <protection locked="0"/>
    </xf>
    <xf numFmtId="184" fontId="18" fillId="0" borderId="72" xfId="0" applyNumberFormat="1" applyFont="1" applyBorder="1" applyAlignment="1" applyProtection="1">
      <alignment horizontal="center" vertical="center"/>
      <protection locked="0"/>
    </xf>
    <xf numFmtId="184" fontId="18" fillId="0" borderId="74" xfId="0" applyNumberFormat="1" applyFont="1" applyBorder="1" applyAlignment="1" applyProtection="1">
      <alignment horizontal="center" vertical="center"/>
      <protection locked="0"/>
    </xf>
    <xf numFmtId="184" fontId="18" fillId="0" borderId="81" xfId="0" applyNumberFormat="1" applyFont="1" applyBorder="1" applyAlignment="1" applyProtection="1">
      <alignment horizontal="center" vertical="center"/>
      <protection locked="0"/>
    </xf>
    <xf numFmtId="184" fontId="18" fillId="0" borderId="69" xfId="0" applyNumberFormat="1" applyFont="1" applyBorder="1" applyAlignment="1" applyProtection="1">
      <alignment horizontal="center" vertical="center"/>
      <protection locked="0"/>
    </xf>
    <xf numFmtId="184" fontId="18" fillId="0" borderId="67" xfId="0" applyNumberFormat="1" applyFont="1" applyBorder="1" applyAlignment="1" applyProtection="1">
      <alignment horizontal="center" vertical="center"/>
      <protection locked="0"/>
    </xf>
    <xf numFmtId="184" fontId="18" fillId="0" borderId="0" xfId="0" applyNumberFormat="1" applyFont="1" applyBorder="1" applyAlignment="1" applyProtection="1">
      <alignment horizontal="center" vertical="center"/>
      <protection locked="0"/>
    </xf>
    <xf numFmtId="184" fontId="36" fillId="0" borderId="33" xfId="0" applyNumberFormat="1" applyFont="1" applyFill="1" applyBorder="1" applyAlignment="1" applyProtection="1">
      <alignment horizontal="center" vertical="center" wrapText="1"/>
    </xf>
    <xf numFmtId="184" fontId="18" fillId="0" borderId="77" xfId="0" applyNumberFormat="1" applyFont="1" applyBorder="1" applyAlignment="1" applyProtection="1">
      <alignment horizontal="center" vertical="center"/>
      <protection locked="0"/>
    </xf>
    <xf numFmtId="184" fontId="18" fillId="0" borderId="68" xfId="0" applyNumberFormat="1" applyFont="1" applyBorder="1" applyAlignment="1" applyProtection="1">
      <alignment horizontal="center" vertical="center"/>
      <protection locked="0"/>
    </xf>
    <xf numFmtId="184" fontId="36" fillId="0" borderId="34" xfId="0" applyNumberFormat="1" applyFont="1" applyFill="1" applyBorder="1" applyAlignment="1" applyProtection="1">
      <alignment horizontal="center" vertical="center" wrapText="1"/>
    </xf>
    <xf numFmtId="184" fontId="18" fillId="0" borderId="77" xfId="0" applyNumberFormat="1" applyFont="1" applyFill="1" applyBorder="1" applyAlignment="1" applyProtection="1">
      <alignment horizontal="center" vertical="center"/>
      <protection locked="0"/>
    </xf>
    <xf numFmtId="184" fontId="18" fillId="0" borderId="36" xfId="0" applyNumberFormat="1" applyFont="1" applyBorder="1" applyAlignment="1" applyProtection="1">
      <alignment horizontal="center" vertical="center"/>
      <protection locked="0"/>
    </xf>
    <xf numFmtId="184" fontId="59" fillId="0" borderId="0" xfId="0" applyNumberFormat="1" applyFont="1" applyBorder="1" applyAlignment="1" applyProtection="1">
      <alignment horizontal="center" vertical="center"/>
    </xf>
    <xf numFmtId="184" fontId="59" fillId="0" borderId="5" xfId="0" applyNumberFormat="1" applyFont="1" applyBorder="1" applyAlignment="1" applyProtection="1">
      <alignment horizontal="center" vertical="center"/>
    </xf>
    <xf numFmtId="166" fontId="61" fillId="8" borderId="0" xfId="0" applyNumberFormat="1" applyFont="1" applyFill="1" applyBorder="1" applyAlignment="1" applyProtection="1">
      <alignment vertical="center"/>
      <protection locked="0"/>
    </xf>
    <xf numFmtId="166" fontId="18" fillId="8" borderId="0" xfId="0" applyNumberFormat="1" applyFont="1" applyFill="1" applyBorder="1" applyAlignment="1" applyProtection="1">
      <alignment vertical="center"/>
    </xf>
    <xf numFmtId="166" fontId="18" fillId="8" borderId="45" xfId="0" applyNumberFormat="1" applyFont="1" applyFill="1" applyBorder="1" applyAlignment="1" applyProtection="1">
      <alignment vertical="center"/>
    </xf>
    <xf numFmtId="166" fontId="24" fillId="2" borderId="36" xfId="0" applyNumberFormat="1" applyFont="1" applyFill="1" applyBorder="1" applyAlignment="1" applyProtection="1">
      <alignment vertical="center"/>
    </xf>
    <xf numFmtId="166" fontId="24" fillId="2" borderId="0" xfId="0" applyNumberFormat="1" applyFont="1" applyFill="1" applyBorder="1" applyAlignment="1" applyProtection="1">
      <alignment vertical="center"/>
    </xf>
    <xf numFmtId="166" fontId="24" fillId="2" borderId="45" xfId="0" applyNumberFormat="1" applyFont="1" applyFill="1" applyBorder="1" applyAlignment="1" applyProtection="1">
      <alignment vertical="center"/>
    </xf>
    <xf numFmtId="179" fontId="29" fillId="2" borderId="47" xfId="0" applyNumberFormat="1" applyFont="1" applyFill="1" applyBorder="1" applyAlignment="1" applyProtection="1">
      <alignment vertical="center"/>
    </xf>
    <xf numFmtId="179" fontId="18" fillId="2" borderId="47" xfId="0" applyNumberFormat="1" applyFont="1" applyFill="1" applyBorder="1" applyAlignment="1" applyProtection="1">
      <alignment vertical="center"/>
    </xf>
    <xf numFmtId="179" fontId="18" fillId="2" borderId="48" xfId="0" applyNumberFormat="1" applyFont="1" applyFill="1" applyBorder="1" applyAlignment="1" applyProtection="1">
      <alignment vertical="center"/>
    </xf>
    <xf numFmtId="179" fontId="18" fillId="2" borderId="46" xfId="0" applyNumberFormat="1" applyFont="1" applyFill="1" applyBorder="1" applyAlignment="1" applyProtection="1">
      <alignment vertical="center"/>
    </xf>
    <xf numFmtId="179" fontId="2" fillId="0" borderId="24" xfId="0" applyNumberFormat="1" applyFont="1" applyFill="1" applyBorder="1" applyAlignment="1" applyProtection="1">
      <alignment vertical="center"/>
    </xf>
    <xf numFmtId="0" fontId="45" fillId="12" borderId="0" xfId="0" applyFont="1" applyFill="1" applyBorder="1" applyAlignment="1" applyProtection="1">
      <alignment horizontal="right" vertical="center" wrapText="1"/>
    </xf>
    <xf numFmtId="0" fontId="2" fillId="2" borderId="0" xfId="0" applyFont="1" applyFill="1" applyProtection="1"/>
    <xf numFmtId="175" fontId="0" fillId="2" borderId="0" xfId="7" applyFont="1" applyFill="1" applyBorder="1" applyAlignment="1" applyProtection="1">
      <alignment horizontal="right"/>
    </xf>
    <xf numFmtId="0" fontId="0" fillId="0" borderId="53" xfId="0" applyBorder="1" applyProtection="1"/>
    <xf numFmtId="166" fontId="34" fillId="15" borderId="0" xfId="0" applyNumberFormat="1" applyFont="1" applyFill="1" applyBorder="1" applyAlignment="1" applyProtection="1">
      <alignment horizontal="right" vertical="center"/>
    </xf>
    <xf numFmtId="166" fontId="34" fillId="15" borderId="21" xfId="0" applyNumberFormat="1" applyFont="1" applyFill="1" applyBorder="1" applyAlignment="1" applyProtection="1">
      <alignment horizontal="right" vertical="center"/>
    </xf>
    <xf numFmtId="166" fontId="34" fillId="15" borderId="0" xfId="0" applyNumberFormat="1" applyFont="1" applyFill="1" applyProtection="1"/>
    <xf numFmtId="166" fontId="34" fillId="15" borderId="5" xfId="0" applyNumberFormat="1" applyFont="1" applyFill="1" applyBorder="1" applyProtection="1"/>
    <xf numFmtId="166" fontId="34" fillId="15" borderId="0" xfId="0" applyNumberFormat="1" applyFont="1" applyFill="1" applyBorder="1" applyProtection="1"/>
    <xf numFmtId="3" fontId="41" fillId="13" borderId="0" xfId="0" applyNumberFormat="1" applyFont="1" applyFill="1" applyBorder="1" applyAlignment="1" applyProtection="1">
      <alignment horizontal="center" vertical="center"/>
    </xf>
    <xf numFmtId="168" fontId="41" fillId="13" borderId="0" xfId="0" applyNumberFormat="1" applyFont="1" applyFill="1" applyBorder="1" applyAlignment="1" applyProtection="1">
      <alignment horizontal="center" vertical="center"/>
    </xf>
    <xf numFmtId="178" fontId="41" fillId="13" borderId="0" xfId="0" applyNumberFormat="1" applyFont="1" applyFill="1" applyBorder="1" applyAlignment="1" applyProtection="1">
      <alignment horizontal="right" vertical="center"/>
    </xf>
    <xf numFmtId="178" fontId="18" fillId="13" borderId="0" xfId="0" applyNumberFormat="1" applyFont="1" applyFill="1" applyBorder="1" applyAlignment="1" applyProtection="1">
      <alignment horizontal="right" vertical="center"/>
    </xf>
    <xf numFmtId="177" fontId="18" fillId="13" borderId="0" xfId="0" applyNumberFormat="1" applyFont="1" applyFill="1" applyBorder="1" applyAlignment="1" applyProtection="1">
      <alignment horizontal="center" vertical="center"/>
    </xf>
    <xf numFmtId="167" fontId="36" fillId="13" borderId="10" xfId="0" applyNumberFormat="1" applyFont="1" applyFill="1" applyBorder="1" applyAlignment="1" applyProtection="1">
      <alignment horizontal="right" vertical="center"/>
    </xf>
    <xf numFmtId="167" fontId="36" fillId="13" borderId="11" xfId="0" applyNumberFormat="1" applyFont="1" applyFill="1" applyBorder="1" applyAlignment="1" applyProtection="1">
      <alignment horizontal="right" vertical="center"/>
    </xf>
    <xf numFmtId="166" fontId="31" fillId="21" borderId="24" xfId="0" applyNumberFormat="1" applyFont="1" applyFill="1" applyBorder="1" applyAlignment="1" applyProtection="1">
      <alignment horizontal="center" vertical="center"/>
    </xf>
    <xf numFmtId="0" fontId="64" fillId="0" borderId="0" xfId="0" applyFont="1" applyFill="1" applyBorder="1" applyAlignment="1" applyProtection="1">
      <alignment horizontal="left" vertical="top"/>
    </xf>
    <xf numFmtId="0" fontId="64" fillId="0" borderId="0" xfId="0" applyFont="1" applyFill="1" applyBorder="1" applyAlignment="1" applyProtection="1">
      <alignment horizontal="left" vertical="top" wrapText="1"/>
    </xf>
    <xf numFmtId="0" fontId="64" fillId="0" borderId="0" xfId="0" applyFont="1" applyFill="1" applyBorder="1" applyAlignment="1" applyProtection="1">
      <alignment horizontal="center" vertical="top" wrapText="1"/>
    </xf>
    <xf numFmtId="178" fontId="64" fillId="0" borderId="0" xfId="0" applyNumberFormat="1" applyFont="1" applyFill="1" applyBorder="1" applyAlignment="1" applyProtection="1">
      <alignment horizontal="left" vertical="top" wrapText="1"/>
    </xf>
    <xf numFmtId="0" fontId="64" fillId="0" borderId="0" xfId="0" applyNumberFormat="1" applyFont="1" applyFill="1" applyBorder="1" applyAlignment="1" applyProtection="1">
      <alignment horizontal="left" vertical="top" wrapText="1"/>
    </xf>
    <xf numFmtId="9" fontId="58" fillId="2" borderId="36" xfId="0" applyNumberFormat="1" applyFont="1" applyFill="1" applyBorder="1" applyAlignment="1" applyProtection="1">
      <alignment vertical="center"/>
      <protection locked="0"/>
    </xf>
    <xf numFmtId="9" fontId="58" fillId="2" borderId="0" xfId="0" applyNumberFormat="1" applyFont="1" applyFill="1" applyBorder="1" applyAlignment="1" applyProtection="1">
      <alignment vertical="center"/>
      <protection locked="0"/>
    </xf>
    <xf numFmtId="9" fontId="58" fillId="2" borderId="45" xfId="0" applyNumberFormat="1" applyFont="1" applyFill="1" applyBorder="1" applyAlignment="1" applyProtection="1">
      <alignment vertical="center"/>
      <protection locked="0"/>
    </xf>
    <xf numFmtId="177" fontId="42" fillId="12" borderId="66" xfId="3" applyNumberFormat="1" applyBorder="1" applyProtection="1">
      <alignment horizontal="right" vertical="center" wrapText="1"/>
    </xf>
    <xf numFmtId="0" fontId="12" fillId="18" borderId="66" xfId="0" applyFont="1" applyFill="1" applyBorder="1" applyAlignment="1" applyProtection="1">
      <alignment horizontal="right" vertical="center" wrapText="1" indent="1"/>
    </xf>
    <xf numFmtId="0" fontId="12" fillId="18" borderId="55" xfId="0" applyFont="1" applyFill="1" applyBorder="1" applyAlignment="1" applyProtection="1">
      <alignment horizontal="right" vertical="center" wrapText="1" indent="1"/>
    </xf>
    <xf numFmtId="0" fontId="25" fillId="7" borderId="0" xfId="0" applyFont="1" applyFill="1" applyBorder="1" applyAlignment="1" applyProtection="1">
      <alignment horizontal="left"/>
    </xf>
    <xf numFmtId="0" fontId="20" fillId="7" borderId="0" xfId="0" applyFont="1" applyFill="1" applyBorder="1" applyAlignment="1" applyProtection="1">
      <alignment horizontal="center"/>
    </xf>
    <xf numFmtId="0" fontId="21" fillId="7" borderId="0" xfId="0" applyFont="1" applyFill="1" applyBorder="1" applyAlignment="1" applyProtection="1"/>
    <xf numFmtId="0" fontId="7" fillId="2" borderId="0" xfId="0" applyFont="1" applyFill="1" applyBorder="1" applyAlignment="1" applyProtection="1">
      <alignment horizontal="right" vertical="center"/>
    </xf>
    <xf numFmtId="0" fontId="14" fillId="0" borderId="42" xfId="0" applyFont="1" applyFill="1" applyBorder="1" applyAlignment="1" applyProtection="1">
      <alignment vertical="center"/>
    </xf>
    <xf numFmtId="0" fontId="14" fillId="0" borderId="43" xfId="0" applyFont="1" applyFill="1" applyBorder="1" applyAlignment="1" applyProtection="1">
      <alignment vertical="center"/>
    </xf>
    <xf numFmtId="0" fontId="14" fillId="0" borderId="44" xfId="0" applyFont="1" applyFill="1" applyBorder="1" applyAlignment="1" applyProtection="1">
      <alignment vertical="center"/>
    </xf>
    <xf numFmtId="14" fontId="25" fillId="3" borderId="0" xfId="0" applyNumberFormat="1" applyFont="1" applyFill="1" applyAlignment="1" applyProtection="1">
      <alignment horizontal="center" vertical="center"/>
    </xf>
    <xf numFmtId="0" fontId="45" fillId="12" borderId="0" xfId="0" applyFont="1" applyFill="1" applyBorder="1" applyAlignment="1" applyProtection="1">
      <alignment horizontal="right" vertical="center" wrapText="1"/>
    </xf>
    <xf numFmtId="0" fontId="18" fillId="0" borderId="40" xfId="0" applyFont="1" applyBorder="1" applyAlignment="1" applyProtection="1">
      <alignment horizontal="center" vertical="center" wrapText="1"/>
    </xf>
    <xf numFmtId="0" fontId="18" fillId="0" borderId="41" xfId="0" applyFont="1" applyBorder="1" applyAlignment="1" applyProtection="1">
      <alignment horizontal="center" vertical="center" wrapText="1"/>
    </xf>
    <xf numFmtId="0" fontId="21" fillId="0" borderId="41" xfId="0" applyFont="1" applyBorder="1" applyAlignment="1" applyProtection="1">
      <alignment horizontal="center" vertical="center" wrapText="1"/>
    </xf>
    <xf numFmtId="168" fontId="21" fillId="0" borderId="41" xfId="0" applyNumberFormat="1" applyFont="1" applyBorder="1" applyAlignment="1" applyProtection="1">
      <alignment horizontal="center" vertical="center" wrapText="1"/>
    </xf>
    <xf numFmtId="178" fontId="21" fillId="0" borderId="41" xfId="0" applyNumberFormat="1" applyFont="1" applyBorder="1" applyAlignment="1" applyProtection="1">
      <alignment horizontal="center" vertical="center" wrapText="1"/>
    </xf>
    <xf numFmtId="0" fontId="21" fillId="0" borderId="41" xfId="0" applyNumberFormat="1" applyFont="1" applyBorder="1" applyAlignment="1" applyProtection="1">
      <alignment horizontal="center" vertical="center" wrapText="1"/>
    </xf>
    <xf numFmtId="1" fontId="21" fillId="0" borderId="41" xfId="0" applyNumberFormat="1" applyFont="1" applyBorder="1" applyAlignment="1" applyProtection="1">
      <alignment horizontal="center" vertical="center" wrapText="1"/>
    </xf>
    <xf numFmtId="167" fontId="66" fillId="0" borderId="49" xfId="0" applyNumberFormat="1" applyFont="1" applyBorder="1" applyAlignment="1" applyProtection="1">
      <alignment horizontal="center" vertical="center" wrapText="1"/>
    </xf>
    <xf numFmtId="166" fontId="67" fillId="0" borderId="41" xfId="0" applyNumberFormat="1" applyFont="1" applyBorder="1" applyAlignment="1" applyProtection="1">
      <alignment horizontal="center" vertical="center" wrapText="1"/>
    </xf>
    <xf numFmtId="0" fontId="25" fillId="3" borderId="0" xfId="0" applyFont="1" applyFill="1" applyBorder="1" applyAlignment="1" applyProtection="1">
      <alignment horizontal="center" vertical="center" wrapText="1"/>
      <protection locked="0"/>
    </xf>
    <xf numFmtId="168" fontId="25" fillId="3" borderId="0" xfId="0" applyNumberFormat="1" applyFont="1" applyFill="1" applyBorder="1" applyAlignment="1" applyProtection="1">
      <alignment horizontal="center" vertical="center" wrapText="1"/>
      <protection locked="0"/>
    </xf>
    <xf numFmtId="178" fontId="25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25" fillId="3" borderId="0" xfId="0" applyNumberFormat="1" applyFont="1" applyFill="1" applyBorder="1" applyAlignment="1" applyProtection="1">
      <alignment horizontal="center" vertical="center" wrapText="1"/>
      <protection locked="0"/>
    </xf>
    <xf numFmtId="1" fontId="25" fillId="3" borderId="0" xfId="0" applyNumberFormat="1" applyFont="1" applyFill="1" applyBorder="1" applyAlignment="1" applyProtection="1">
      <alignment horizontal="center" vertical="center" wrapText="1"/>
      <protection locked="0"/>
    </xf>
    <xf numFmtId="166" fontId="35" fillId="3" borderId="0" xfId="0" applyNumberFormat="1" applyFont="1" applyFill="1" applyBorder="1" applyAlignment="1" applyProtection="1">
      <alignment horizontal="center" vertical="center" wrapText="1"/>
      <protection locked="0"/>
    </xf>
    <xf numFmtId="167" fontId="37" fillId="3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Protection="1"/>
    <xf numFmtId="0" fontId="21" fillId="0" borderId="40" xfId="0" applyFont="1" applyBorder="1" applyAlignment="1" applyProtection="1">
      <alignment horizontal="center" vertical="center" wrapText="1"/>
    </xf>
    <xf numFmtId="0" fontId="21" fillId="0" borderId="49" xfId="0" applyFont="1" applyBorder="1" applyAlignment="1" applyProtection="1">
      <alignment horizontal="center" vertical="center" wrapText="1"/>
    </xf>
    <xf numFmtId="169" fontId="68" fillId="0" borderId="41" xfId="0" applyNumberFormat="1" applyFont="1" applyBorder="1" applyAlignment="1" applyProtection="1">
      <alignment horizontal="center" vertical="center" wrapText="1"/>
    </xf>
    <xf numFmtId="0" fontId="14" fillId="0" borderId="35" xfId="0" applyFont="1" applyBorder="1" applyAlignment="1" applyProtection="1">
      <alignment horizontal="right" vertical="center" wrapText="1"/>
    </xf>
    <xf numFmtId="0" fontId="14" fillId="0" borderId="70" xfId="0" applyFont="1" applyBorder="1" applyAlignment="1" applyProtection="1">
      <alignment horizontal="right" vertical="center" wrapText="1"/>
    </xf>
    <xf numFmtId="0" fontId="14" fillId="0" borderId="71" xfId="0" applyFont="1" applyBorder="1" applyAlignment="1" applyProtection="1">
      <alignment horizontal="right" vertical="center" wrapText="1"/>
    </xf>
    <xf numFmtId="0" fontId="14" fillId="0" borderId="72" xfId="0" applyFont="1" applyBorder="1" applyAlignment="1" applyProtection="1">
      <alignment horizontal="right" vertical="center" wrapText="1"/>
    </xf>
    <xf numFmtId="0" fontId="14" fillId="0" borderId="8" xfId="0" applyFont="1" applyBorder="1" applyAlignment="1" applyProtection="1">
      <alignment horizontal="right" vertical="center" wrapText="1"/>
    </xf>
    <xf numFmtId="0" fontId="14" fillId="0" borderId="77" xfId="0" applyFont="1" applyBorder="1" applyAlignment="1" applyProtection="1">
      <alignment horizontal="right" vertical="center" wrapText="1"/>
    </xf>
    <xf numFmtId="0" fontId="14" fillId="0" borderId="79" xfId="0" applyFont="1" applyBorder="1" applyAlignment="1" applyProtection="1">
      <alignment horizontal="right" vertical="center" wrapText="1"/>
    </xf>
    <xf numFmtId="0" fontId="14" fillId="0" borderId="0" xfId="0" applyFont="1" applyBorder="1" applyAlignment="1" applyProtection="1">
      <alignment horizontal="right" vertical="center" wrapText="1"/>
    </xf>
    <xf numFmtId="0" fontId="14" fillId="0" borderId="80" xfId="0" applyFont="1" applyBorder="1" applyAlignment="1" applyProtection="1">
      <alignment horizontal="right" vertical="center" wrapText="1"/>
    </xf>
    <xf numFmtId="0" fontId="14" fillId="0" borderId="80" xfId="0" applyFont="1" applyFill="1" applyBorder="1" applyAlignment="1" applyProtection="1">
      <alignment horizontal="right" vertical="center" wrapText="1"/>
    </xf>
    <xf numFmtId="0" fontId="14" fillId="0" borderId="83" xfId="0" applyFont="1" applyBorder="1" applyAlignment="1" applyProtection="1">
      <alignment horizontal="right" vertical="center" wrapText="1"/>
    </xf>
    <xf numFmtId="0" fontId="14" fillId="0" borderId="81" xfId="0" applyFont="1" applyFill="1" applyBorder="1" applyAlignment="1" applyProtection="1">
      <alignment horizontal="right" vertical="center" wrapText="1"/>
    </xf>
    <xf numFmtId="0" fontId="14" fillId="0" borderId="81" xfId="0" applyFont="1" applyBorder="1" applyAlignment="1" applyProtection="1">
      <alignment horizontal="right" vertical="center" wrapText="1"/>
    </xf>
    <xf numFmtId="0" fontId="14" fillId="0" borderId="74" xfId="0" applyFont="1" applyBorder="1" applyAlignment="1" applyProtection="1">
      <alignment horizontal="right" vertical="center" wrapText="1"/>
    </xf>
    <xf numFmtId="0" fontId="14" fillId="0" borderId="74" xfId="0" applyFont="1" applyFill="1" applyBorder="1" applyAlignment="1" applyProtection="1">
      <alignment horizontal="right" vertical="center" wrapText="1"/>
    </xf>
    <xf numFmtId="0" fontId="45" fillId="13" borderId="8" xfId="0" applyFont="1" applyFill="1" applyBorder="1" applyAlignment="1" applyProtection="1">
      <alignment horizontal="right" vertical="center" wrapText="1"/>
      <protection locked="0"/>
    </xf>
    <xf numFmtId="0" fontId="45" fillId="13" borderId="0" xfId="0" applyFont="1" applyFill="1" applyBorder="1" applyAlignment="1" applyProtection="1">
      <alignment horizontal="right" vertical="center" wrapText="1"/>
      <protection locked="0"/>
    </xf>
    <xf numFmtId="0" fontId="14" fillId="0" borderId="8" xfId="0" applyFont="1" applyFill="1" applyBorder="1" applyAlignment="1" applyProtection="1">
      <alignment horizontal="right" vertical="center" wrapText="1"/>
    </xf>
    <xf numFmtId="0" fontId="14" fillId="0" borderId="83" xfId="0" applyFont="1" applyFill="1" applyBorder="1" applyAlignment="1" applyProtection="1">
      <alignment horizontal="right" vertical="center" wrapText="1"/>
    </xf>
    <xf numFmtId="0" fontId="14" fillId="6" borderId="8" xfId="0" applyFont="1" applyFill="1" applyBorder="1" applyAlignment="1" applyProtection="1">
      <alignment horizontal="right" vertical="center" wrapText="1"/>
    </xf>
    <xf numFmtId="0" fontId="14" fillId="6" borderId="0" xfId="0" applyFont="1" applyFill="1" applyBorder="1" applyAlignment="1" applyProtection="1">
      <alignment horizontal="right" vertical="center" wrapText="1"/>
    </xf>
    <xf numFmtId="0" fontId="14" fillId="0" borderId="70" xfId="0" applyFont="1" applyFill="1" applyBorder="1" applyAlignment="1" applyProtection="1">
      <alignment horizontal="right" vertical="center" wrapText="1"/>
    </xf>
    <xf numFmtId="0" fontId="14" fillId="0" borderId="35" xfId="0" applyFont="1" applyFill="1" applyBorder="1" applyAlignment="1" applyProtection="1">
      <alignment horizontal="right" vertical="center" wrapText="1"/>
    </xf>
    <xf numFmtId="184" fontId="18" fillId="0" borderId="68" xfId="0" applyNumberFormat="1" applyFont="1" applyBorder="1" applyAlignment="1" applyProtection="1">
      <alignment horizontal="center" vertical="center"/>
    </xf>
    <xf numFmtId="0" fontId="38" fillId="3" borderId="0" xfId="0" applyFont="1" applyFill="1" applyBorder="1" applyAlignment="1" applyProtection="1">
      <alignment vertical="center"/>
    </xf>
    <xf numFmtId="184" fontId="18" fillId="0" borderId="0" xfId="0" applyNumberFormat="1" applyFont="1" applyBorder="1" applyAlignment="1" applyProtection="1">
      <alignment horizontal="center" vertical="center"/>
    </xf>
    <xf numFmtId="171" fontId="18" fillId="3" borderId="0" xfId="0" applyNumberFormat="1" applyFont="1" applyFill="1" applyBorder="1" applyAlignment="1" applyProtection="1">
      <alignment horizontal="right" vertical="center"/>
    </xf>
    <xf numFmtId="184" fontId="18" fillId="0" borderId="0" xfId="0" applyNumberFormat="1" applyFont="1" applyFill="1" applyBorder="1" applyAlignment="1" applyProtection="1">
      <alignment horizontal="center" vertical="center"/>
    </xf>
    <xf numFmtId="184" fontId="18" fillId="0" borderId="81" xfId="0" applyNumberFormat="1" applyFont="1" applyBorder="1" applyAlignment="1" applyProtection="1">
      <alignment horizontal="center" vertical="center"/>
    </xf>
    <xf numFmtId="184" fontId="18" fillId="0" borderId="72" xfId="0" applyNumberFormat="1" applyFont="1" applyBorder="1" applyAlignment="1" applyProtection="1">
      <alignment horizontal="center" vertical="center"/>
    </xf>
    <xf numFmtId="184" fontId="18" fillId="0" borderId="81" xfId="0" applyNumberFormat="1" applyFont="1" applyFill="1" applyBorder="1" applyAlignment="1" applyProtection="1">
      <alignment horizontal="center" vertical="center"/>
    </xf>
    <xf numFmtId="184" fontId="18" fillId="0" borderId="72" xfId="0" applyNumberFormat="1" applyFont="1" applyFill="1" applyBorder="1" applyAlignment="1" applyProtection="1">
      <alignment horizontal="center" vertical="center"/>
    </xf>
    <xf numFmtId="178" fontId="18" fillId="0" borderId="74" xfId="0" applyNumberFormat="1" applyFont="1" applyFill="1" applyBorder="1" applyAlignment="1" applyProtection="1">
      <alignment horizontal="right" vertical="center"/>
      <protection locked="0"/>
    </xf>
    <xf numFmtId="166" fontId="34" fillId="11" borderId="0" xfId="0" applyNumberFormat="1" applyFont="1" applyFill="1" applyBorder="1" applyAlignment="1" applyProtection="1">
      <alignment horizontal="right" vertical="center"/>
      <protection locked="0"/>
    </xf>
    <xf numFmtId="179" fontId="36" fillId="0" borderId="88" xfId="0" applyNumberFormat="1" applyFont="1" applyFill="1" applyBorder="1" applyAlignment="1" applyProtection="1">
      <alignment horizontal="right" vertical="center"/>
      <protection locked="0"/>
    </xf>
    <xf numFmtId="0" fontId="18" fillId="2" borderId="0" xfId="0" applyFont="1" applyFill="1" applyBorder="1" applyAlignment="1" applyProtection="1">
      <alignment horizontal="right" vertical="center" wrapText="1"/>
    </xf>
    <xf numFmtId="0" fontId="14" fillId="0" borderId="108" xfId="0" applyFont="1" applyBorder="1" applyAlignment="1" applyProtection="1">
      <alignment horizontal="right" vertical="center" wrapText="1"/>
      <protection locked="0"/>
    </xf>
    <xf numFmtId="0" fontId="14" fillId="0" borderId="109" xfId="0" applyFont="1" applyBorder="1" applyAlignment="1" applyProtection="1">
      <alignment horizontal="right" vertical="center" wrapText="1"/>
      <protection locked="0"/>
    </xf>
    <xf numFmtId="0" fontId="14" fillId="0" borderId="110" xfId="0" applyFont="1" applyBorder="1" applyAlignment="1" applyProtection="1">
      <alignment horizontal="right" vertical="center" wrapText="1"/>
      <protection locked="0"/>
    </xf>
    <xf numFmtId="0" fontId="14" fillId="0" borderId="67" xfId="0" applyFont="1" applyBorder="1" applyAlignment="1" applyProtection="1">
      <alignment horizontal="right" vertical="center" wrapText="1"/>
      <protection locked="0"/>
    </xf>
    <xf numFmtId="178" fontId="18" fillId="0" borderId="77" xfId="0" applyNumberFormat="1" applyFont="1" applyBorder="1" applyAlignment="1" applyProtection="1">
      <alignment horizontal="right" vertical="center"/>
    </xf>
    <xf numFmtId="0" fontId="45" fillId="12" borderId="19" xfId="0" applyFont="1" applyFill="1" applyBorder="1" applyAlignment="1" applyProtection="1">
      <alignment horizontal="right" vertical="center" wrapText="1"/>
    </xf>
    <xf numFmtId="0" fontId="52" fillId="2" borderId="19" xfId="6" applyFont="1" applyFill="1" applyBorder="1" applyProtection="1"/>
    <xf numFmtId="0" fontId="52" fillId="2" borderId="54" xfId="6" applyFont="1" applyFill="1" applyBorder="1" applyProtection="1"/>
    <xf numFmtId="0" fontId="72" fillId="3" borderId="0" xfId="2" applyNumberFormat="1" applyFont="1" applyFill="1" applyBorder="1" applyAlignment="1" applyProtection="1">
      <alignment horizontal="left" vertical="center" wrapText="1" indent="1"/>
      <protection locked="0"/>
    </xf>
    <xf numFmtId="0" fontId="72" fillId="3" borderId="10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0" xfId="0" applyFont="1" applyFill="1" applyBorder="1" applyAlignment="1" applyProtection="1">
      <alignment horizontal="left" vertical="top" indent="1"/>
      <protection locked="0"/>
    </xf>
    <xf numFmtId="0" fontId="14" fillId="3" borderId="10" xfId="0" applyFont="1" applyFill="1" applyBorder="1" applyAlignment="1" applyProtection="1">
      <alignment horizontal="left" vertical="top" indent="1"/>
      <protection locked="0"/>
    </xf>
    <xf numFmtId="0" fontId="72" fillId="3" borderId="8" xfId="2" applyNumberFormat="1" applyFont="1" applyFill="1" applyBorder="1" applyAlignment="1" applyProtection="1">
      <alignment horizontal="left" vertical="top" wrapText="1" indent="1"/>
      <protection locked="0"/>
    </xf>
    <xf numFmtId="0" fontId="72" fillId="3" borderId="0" xfId="2" applyNumberFormat="1" applyFont="1" applyFill="1" applyBorder="1" applyAlignment="1" applyProtection="1">
      <alignment horizontal="left" vertical="top" wrapText="1" indent="1"/>
      <protection locked="0"/>
    </xf>
    <xf numFmtId="0" fontId="72" fillId="3" borderId="10" xfId="2" applyNumberFormat="1" applyFont="1" applyFill="1" applyBorder="1" applyAlignment="1" applyProtection="1">
      <alignment horizontal="left" vertical="top" wrapText="1" indent="1"/>
      <protection locked="0"/>
    </xf>
    <xf numFmtId="0" fontId="45" fillId="12" borderId="0" xfId="0" applyFont="1" applyFill="1" applyBorder="1" applyAlignment="1" applyProtection="1">
      <alignment horizontal="right" vertical="center" wrapText="1"/>
    </xf>
    <xf numFmtId="0" fontId="72" fillId="3" borderId="8" xfId="0" applyFont="1" applyFill="1" applyBorder="1" applyAlignment="1" applyProtection="1">
      <alignment horizontal="left" vertical="top"/>
      <protection locked="0"/>
    </xf>
    <xf numFmtId="0" fontId="72" fillId="3" borderId="8" xfId="2" applyNumberFormat="1" applyFont="1" applyFill="1" applyBorder="1" applyAlignment="1" applyProtection="1">
      <alignment horizontal="left" vertical="center" wrapText="1"/>
      <protection locked="0"/>
    </xf>
    <xf numFmtId="0" fontId="9" fillId="25" borderId="1" xfId="0" applyFont="1" applyFill="1" applyBorder="1" applyAlignment="1" applyProtection="1">
      <alignment horizontal="left" vertical="top"/>
    </xf>
    <xf numFmtId="0" fontId="9" fillId="25" borderId="2" xfId="0" applyFont="1" applyFill="1" applyBorder="1" applyAlignment="1" applyProtection="1">
      <alignment horizontal="left" vertical="top"/>
    </xf>
    <xf numFmtId="0" fontId="9" fillId="25" borderId="2" xfId="0" applyFont="1" applyFill="1" applyBorder="1" applyAlignment="1" applyProtection="1">
      <alignment horizontal="center" vertical="top"/>
    </xf>
    <xf numFmtId="178" fontId="9" fillId="25" borderId="2" xfId="0" applyNumberFormat="1" applyFont="1" applyFill="1" applyBorder="1" applyAlignment="1" applyProtection="1">
      <alignment horizontal="left" vertical="top"/>
    </xf>
    <xf numFmtId="0" fontId="9" fillId="25" borderId="2" xfId="0" applyNumberFormat="1" applyFont="1" applyFill="1" applyBorder="1" applyAlignment="1" applyProtection="1">
      <alignment horizontal="left" vertical="top"/>
    </xf>
    <xf numFmtId="0" fontId="9" fillId="25" borderId="3" xfId="0" applyFont="1" applyFill="1" applyBorder="1" applyAlignment="1" applyProtection="1">
      <alignment horizontal="left" vertical="top"/>
    </xf>
    <xf numFmtId="177" fontId="9" fillId="25" borderId="2" xfId="0" applyNumberFormat="1" applyFont="1" applyFill="1" applyBorder="1" applyAlignment="1" applyProtection="1">
      <alignment horizontal="left" vertical="top"/>
    </xf>
    <xf numFmtId="0" fontId="9" fillId="25" borderId="29" xfId="0" applyFont="1" applyFill="1" applyBorder="1" applyAlignment="1" applyProtection="1">
      <alignment horizontal="left" vertical="top"/>
    </xf>
    <xf numFmtId="0" fontId="9" fillId="25" borderId="28" xfId="0" applyFont="1" applyFill="1" applyBorder="1" applyAlignment="1" applyProtection="1">
      <alignment horizontal="left" vertical="top"/>
    </xf>
    <xf numFmtId="0" fontId="9" fillId="25" borderId="29" xfId="0" applyFont="1" applyFill="1" applyBorder="1" applyAlignment="1" applyProtection="1">
      <alignment horizontal="center" vertical="top"/>
    </xf>
    <xf numFmtId="178" fontId="9" fillId="25" borderId="29" xfId="0" applyNumberFormat="1" applyFont="1" applyFill="1" applyBorder="1" applyAlignment="1" applyProtection="1">
      <alignment horizontal="left" vertical="top"/>
    </xf>
    <xf numFmtId="177" fontId="9" fillId="25" borderId="29" xfId="0" applyNumberFormat="1" applyFont="1" applyFill="1" applyBorder="1" applyAlignment="1" applyProtection="1">
      <alignment horizontal="left" vertical="top"/>
    </xf>
    <xf numFmtId="0" fontId="9" fillId="25" borderId="30" xfId="0" applyFont="1" applyFill="1" applyBorder="1" applyAlignment="1" applyProtection="1">
      <alignment horizontal="left" vertical="top"/>
    </xf>
    <xf numFmtId="0" fontId="54" fillId="28" borderId="94" xfId="6" applyFont="1" applyFill="1" applyBorder="1" applyAlignment="1" applyProtection="1">
      <alignment horizontal="left" vertical="center"/>
    </xf>
    <xf numFmtId="0" fontId="55" fillId="28" borderId="13" xfId="6" applyFont="1" applyFill="1" applyBorder="1" applyAlignment="1" applyProtection="1">
      <alignment horizontal="center" vertical="center" wrapText="1"/>
    </xf>
    <xf numFmtId="0" fontId="55" fillId="28" borderId="13" xfId="6" applyFont="1" applyFill="1" applyBorder="1" applyAlignment="1" applyProtection="1">
      <alignment horizontal="center" vertical="center"/>
    </xf>
    <xf numFmtId="0" fontId="55" fillId="28" borderId="37" xfId="6" applyFont="1" applyFill="1" applyBorder="1" applyAlignment="1" applyProtection="1">
      <alignment horizontal="center" vertical="center"/>
    </xf>
    <xf numFmtId="177" fontId="42" fillId="12" borderId="0" xfId="3" applyNumberFormat="1" applyBorder="1" applyAlignment="1" applyProtection="1">
      <alignment horizontal="left" vertical="center" wrapText="1" indent="1"/>
    </xf>
    <xf numFmtId="0" fontId="12" fillId="18" borderId="0" xfId="0" applyFont="1" applyFill="1" applyBorder="1" applyAlignment="1" applyProtection="1">
      <alignment horizontal="left" vertical="center" wrapText="1" indent="2"/>
    </xf>
    <xf numFmtId="0" fontId="12" fillId="18" borderId="11" xfId="0" applyFont="1" applyFill="1" applyBorder="1" applyAlignment="1" applyProtection="1">
      <alignment horizontal="left" vertical="center" wrapText="1" indent="2"/>
    </xf>
    <xf numFmtId="0" fontId="14" fillId="0" borderId="0" xfId="0" applyFont="1" applyFill="1" applyBorder="1" applyAlignment="1" applyProtection="1">
      <alignment vertical="center"/>
      <protection locked="0"/>
    </xf>
    <xf numFmtId="0" fontId="14" fillId="0" borderId="0" xfId="0" applyFont="1" applyFill="1" applyAlignment="1" applyProtection="1">
      <alignment vertical="center"/>
      <protection locked="0"/>
    </xf>
    <xf numFmtId="0" fontId="14" fillId="0" borderId="0" xfId="0" applyFont="1" applyFill="1" applyAlignment="1" applyProtection="1">
      <alignment vertical="top"/>
      <protection locked="0"/>
    </xf>
    <xf numFmtId="0" fontId="21" fillId="0" borderId="0" xfId="0" applyFont="1" applyFill="1" applyAlignment="1" applyProtection="1">
      <alignment vertical="center"/>
      <protection locked="0"/>
    </xf>
    <xf numFmtId="0" fontId="14" fillId="0" borderId="0" xfId="0" applyFont="1" applyFill="1" applyAlignment="1" applyProtection="1">
      <alignment horizontal="left" vertical="top"/>
      <protection locked="0"/>
    </xf>
    <xf numFmtId="0" fontId="14" fillId="0" borderId="0" xfId="0" applyFont="1" applyFill="1" applyAlignment="1" applyProtection="1">
      <alignment vertical="center"/>
    </xf>
    <xf numFmtId="166" fontId="22" fillId="20" borderId="16" xfId="0" applyNumberFormat="1" applyFont="1" applyFill="1" applyBorder="1" applyAlignment="1" applyProtection="1">
      <alignment horizontal="right" vertical="center"/>
    </xf>
    <xf numFmtId="0" fontId="18" fillId="3" borderId="0" xfId="0" applyFont="1" applyFill="1" applyBorder="1" applyAlignment="1" applyProtection="1">
      <alignment horizontal="right"/>
    </xf>
    <xf numFmtId="0" fontId="26" fillId="3" borderId="0" xfId="0" applyFont="1" applyFill="1" applyBorder="1" applyAlignment="1" applyProtection="1">
      <alignment horizontal="left"/>
      <protection locked="0"/>
    </xf>
    <xf numFmtId="0" fontId="27" fillId="3" borderId="0" xfId="0" applyFont="1" applyFill="1" applyBorder="1" applyAlignment="1" applyProtection="1">
      <alignment horizontal="left"/>
    </xf>
    <xf numFmtId="0" fontId="64" fillId="0" borderId="66" xfId="0" applyFont="1" applyFill="1" applyBorder="1" applyAlignment="1" applyProtection="1">
      <alignment horizontal="left" vertical="center" wrapText="1" indent="2"/>
    </xf>
    <xf numFmtId="0" fontId="15" fillId="3" borderId="0" xfId="0" applyFont="1" applyFill="1" applyBorder="1" applyAlignment="1" applyProtection="1">
      <alignment horizontal="left" vertical="center"/>
    </xf>
    <xf numFmtId="166" fontId="17" fillId="3" borderId="0" xfId="0" applyNumberFormat="1" applyFont="1" applyFill="1" applyBorder="1" applyAlignment="1" applyProtection="1">
      <alignment vertical="center"/>
    </xf>
    <xf numFmtId="179" fontId="16" fillId="3" borderId="0" xfId="0" applyNumberFormat="1" applyFont="1" applyFill="1" applyBorder="1" applyAlignment="1" applyProtection="1">
      <alignment vertical="center"/>
    </xf>
    <xf numFmtId="179" fontId="16" fillId="3" borderId="10" xfId="0" applyNumberFormat="1" applyFont="1" applyFill="1" applyBorder="1" applyAlignment="1" applyProtection="1">
      <alignment vertical="center"/>
    </xf>
    <xf numFmtId="0" fontId="24" fillId="3" borderId="0" xfId="0" applyFont="1" applyFill="1" applyBorder="1" applyAlignment="1" applyProtection="1">
      <alignment horizontal="right" vertical="center" wrapText="1"/>
    </xf>
    <xf numFmtId="0" fontId="15" fillId="3" borderId="0" xfId="0" applyFont="1" applyFill="1" applyBorder="1" applyAlignment="1" applyProtection="1">
      <alignment vertical="center"/>
    </xf>
    <xf numFmtId="0" fontId="11" fillId="5" borderId="8" xfId="0" applyFont="1" applyFill="1" applyBorder="1" applyAlignment="1" applyProtection="1">
      <alignment horizontal="right" vertical="center" wrapText="1"/>
    </xf>
    <xf numFmtId="0" fontId="11" fillId="5" borderId="0" xfId="0" applyFont="1" applyFill="1" applyBorder="1" applyAlignment="1" applyProtection="1">
      <alignment horizontal="right" vertical="center" wrapText="1"/>
    </xf>
    <xf numFmtId="0" fontId="13" fillId="5" borderId="4" xfId="0" applyFont="1" applyFill="1" applyBorder="1" applyAlignment="1" applyProtection="1">
      <alignment horizontal="right" vertical="center" wrapText="1"/>
    </xf>
    <xf numFmtId="0" fontId="13" fillId="5" borderId="5" xfId="0" applyFont="1" applyFill="1" applyBorder="1" applyAlignment="1" applyProtection="1">
      <alignment horizontal="right" vertical="center" wrapText="1"/>
    </xf>
    <xf numFmtId="0" fontId="9" fillId="25" borderId="8" xfId="0" applyFont="1" applyFill="1" applyBorder="1" applyAlignment="1" applyProtection="1">
      <alignment horizontal="right" vertical="center"/>
      <protection locked="0"/>
    </xf>
    <xf numFmtId="0" fontId="9" fillId="25" borderId="0" xfId="0" applyFont="1" applyFill="1" applyBorder="1" applyAlignment="1" applyProtection="1">
      <alignment horizontal="right" vertical="center"/>
      <protection locked="0"/>
    </xf>
    <xf numFmtId="0" fontId="12" fillId="0" borderId="9" xfId="0" applyFont="1" applyFill="1" applyBorder="1" applyAlignment="1" applyProtection="1">
      <alignment horizontal="left" vertical="center" indent="2"/>
      <protection locked="0"/>
    </xf>
    <xf numFmtId="0" fontId="12" fillId="0" borderId="0" xfId="0" applyFont="1" applyFill="1" applyBorder="1" applyAlignment="1" applyProtection="1">
      <alignment horizontal="left" vertical="center" indent="2"/>
      <protection locked="0"/>
    </xf>
    <xf numFmtId="0" fontId="12" fillId="0" borderId="10" xfId="0" applyFont="1" applyFill="1" applyBorder="1" applyAlignment="1" applyProtection="1">
      <alignment horizontal="left" vertical="center" indent="2"/>
      <protection locked="0"/>
    </xf>
    <xf numFmtId="0" fontId="30" fillId="0" borderId="40" xfId="0" applyFont="1" applyFill="1" applyBorder="1" applyAlignment="1" applyProtection="1">
      <alignment horizontal="center" vertical="center"/>
    </xf>
    <xf numFmtId="0" fontId="30" fillId="0" borderId="41" xfId="0" applyFont="1" applyFill="1" applyBorder="1" applyAlignment="1" applyProtection="1">
      <alignment horizontal="center" vertical="center"/>
    </xf>
    <xf numFmtId="0" fontId="30" fillId="0" borderId="49" xfId="0" applyFont="1" applyFill="1" applyBorder="1" applyAlignment="1" applyProtection="1">
      <alignment horizontal="center" vertical="center"/>
    </xf>
    <xf numFmtId="0" fontId="2" fillId="2" borderId="0" xfId="0" applyFont="1" applyFill="1" applyProtection="1"/>
    <xf numFmtId="0" fontId="3" fillId="3" borderId="1" xfId="0" applyFont="1" applyFill="1" applyBorder="1" applyAlignment="1" applyProtection="1">
      <alignment horizontal="left" vertical="center" wrapText="1" indent="2"/>
    </xf>
    <xf numFmtId="0" fontId="3" fillId="3" borderId="2" xfId="0" applyFont="1" applyFill="1" applyBorder="1" applyAlignment="1" applyProtection="1">
      <alignment horizontal="left" vertical="center" wrapText="1" indent="2"/>
    </xf>
    <xf numFmtId="0" fontId="3" fillId="3" borderId="3" xfId="0" applyFont="1" applyFill="1" applyBorder="1" applyAlignment="1" applyProtection="1">
      <alignment horizontal="left" vertical="center" wrapText="1" indent="2"/>
    </xf>
    <xf numFmtId="0" fontId="5" fillId="22" borderId="4" xfId="0" applyFont="1" applyFill="1" applyBorder="1" applyAlignment="1" applyProtection="1">
      <alignment vertical="center" wrapText="1"/>
    </xf>
    <xf numFmtId="0" fontId="5" fillId="22" borderId="5" xfId="0" applyFont="1" applyFill="1" applyBorder="1" applyAlignment="1" applyProtection="1">
      <alignment vertical="center" wrapText="1"/>
    </xf>
    <xf numFmtId="0" fontId="5" fillId="22" borderId="6" xfId="0" applyFont="1" applyFill="1" applyBorder="1" applyAlignment="1" applyProtection="1">
      <alignment vertical="center" wrapText="1"/>
    </xf>
    <xf numFmtId="0" fontId="9" fillId="25" borderId="1" xfId="0" applyFont="1" applyFill="1" applyBorder="1" applyAlignment="1" applyProtection="1">
      <alignment horizontal="right" vertical="center"/>
      <protection locked="0"/>
    </xf>
    <xf numFmtId="0" fontId="9" fillId="25" borderId="2" xfId="0" applyFont="1" applyFill="1" applyBorder="1" applyAlignment="1" applyProtection="1">
      <alignment horizontal="right" vertical="center"/>
      <protection locked="0"/>
    </xf>
    <xf numFmtId="0" fontId="10" fillId="0" borderId="93" xfId="0" applyFont="1" applyFill="1" applyBorder="1" applyAlignment="1" applyProtection="1">
      <alignment horizontal="left" vertical="center" indent="2"/>
      <protection locked="0"/>
    </xf>
    <xf numFmtId="0" fontId="10" fillId="0" borderId="3" xfId="0" applyFont="1" applyFill="1" applyBorder="1" applyAlignment="1" applyProtection="1">
      <alignment horizontal="left" vertical="center" indent="2"/>
      <protection locked="0"/>
    </xf>
    <xf numFmtId="0" fontId="10" fillId="0" borderId="0" xfId="0" applyFont="1" applyFill="1" applyBorder="1" applyAlignment="1" applyProtection="1">
      <alignment horizontal="left" vertical="center" indent="2"/>
      <protection locked="0"/>
    </xf>
    <xf numFmtId="0" fontId="10" fillId="0" borderId="10" xfId="0" applyFont="1" applyFill="1" applyBorder="1" applyAlignment="1" applyProtection="1">
      <alignment horizontal="left" vertical="center" indent="2"/>
      <protection locked="0"/>
    </xf>
    <xf numFmtId="0" fontId="10" fillId="0" borderId="7" xfId="0" applyFont="1" applyFill="1" applyBorder="1" applyAlignment="1" applyProtection="1">
      <alignment horizontal="left" vertical="center" indent="2"/>
      <protection locked="0"/>
    </xf>
    <xf numFmtId="166" fontId="17" fillId="3" borderId="5" xfId="0" applyNumberFormat="1" applyFont="1" applyFill="1" applyBorder="1" applyAlignment="1" applyProtection="1">
      <alignment vertical="center"/>
    </xf>
    <xf numFmtId="179" fontId="16" fillId="3" borderId="5" xfId="0" applyNumberFormat="1" applyFont="1" applyFill="1" applyBorder="1" applyAlignment="1" applyProtection="1">
      <alignment vertical="center"/>
    </xf>
    <xf numFmtId="179" fontId="16" fillId="3" borderId="6" xfId="0" applyNumberFormat="1" applyFont="1" applyFill="1" applyBorder="1" applyAlignment="1" applyProtection="1">
      <alignment vertical="center"/>
    </xf>
    <xf numFmtId="166" fontId="60" fillId="2" borderId="9" xfId="0" applyNumberFormat="1" applyFont="1" applyFill="1" applyBorder="1" applyAlignment="1" applyProtection="1">
      <alignment horizontal="right" vertical="center" indent="1"/>
    </xf>
    <xf numFmtId="166" fontId="60" fillId="2" borderId="11" xfId="0" applyNumberFormat="1" applyFont="1" applyFill="1" applyBorder="1" applyAlignment="1" applyProtection="1">
      <alignment horizontal="right" vertical="center" indent="1"/>
    </xf>
    <xf numFmtId="0" fontId="23" fillId="26" borderId="20" xfId="0" applyFont="1" applyFill="1" applyBorder="1" applyAlignment="1" applyProtection="1">
      <alignment horizontal="right" vertical="center" wrapText="1" indent="1"/>
    </xf>
    <xf numFmtId="0" fontId="23" fillId="26" borderId="21" xfId="0" applyFont="1" applyFill="1" applyBorder="1" applyAlignment="1" applyProtection="1">
      <alignment horizontal="right" vertical="center" wrapText="1" indent="1"/>
    </xf>
    <xf numFmtId="181" fontId="60" fillId="2" borderId="22" xfId="0" applyNumberFormat="1" applyFont="1" applyFill="1" applyBorder="1" applyAlignment="1" applyProtection="1">
      <alignment horizontal="right" vertical="center" indent="1"/>
    </xf>
    <xf numFmtId="181" fontId="60" fillId="2" borderId="23" xfId="0" applyNumberFormat="1" applyFont="1" applyFill="1" applyBorder="1" applyAlignment="1" applyProtection="1">
      <alignment horizontal="right" vertical="center" indent="1"/>
    </xf>
    <xf numFmtId="0" fontId="23" fillId="26" borderId="19" xfId="0" applyFont="1" applyFill="1" applyBorder="1" applyAlignment="1" applyProtection="1">
      <alignment horizontal="right" vertical="center" wrapText="1" indent="1"/>
    </xf>
    <xf numFmtId="0" fontId="23" fillId="26" borderId="0" xfId="0" applyFont="1" applyFill="1" applyBorder="1" applyAlignment="1" applyProtection="1">
      <alignment horizontal="right" vertical="center" wrapText="1" indent="1"/>
    </xf>
    <xf numFmtId="166" fontId="17" fillId="3" borderId="0" xfId="0" applyNumberFormat="1" applyFont="1" applyFill="1" applyBorder="1" applyAlignment="1" applyProtection="1">
      <alignment horizontal="right" vertical="center"/>
    </xf>
    <xf numFmtId="0" fontId="7" fillId="0" borderId="15" xfId="0" applyFont="1" applyFill="1" applyBorder="1" applyAlignment="1" applyProtection="1">
      <alignment horizontal="right" vertical="center"/>
    </xf>
    <xf numFmtId="0" fontId="7" fillId="0" borderId="16" xfId="0" applyFont="1" applyFill="1" applyBorder="1" applyAlignment="1" applyProtection="1">
      <alignment horizontal="right" vertical="center"/>
    </xf>
    <xf numFmtId="179" fontId="22" fillId="0" borderId="16" xfId="0" applyNumberFormat="1" applyFont="1" applyFill="1" applyBorder="1" applyAlignment="1" applyProtection="1">
      <alignment vertical="center"/>
    </xf>
    <xf numFmtId="179" fontId="22" fillId="0" borderId="17" xfId="0" applyNumberFormat="1" applyFont="1" applyFill="1" applyBorder="1" applyAlignment="1" applyProtection="1">
      <alignment vertical="center"/>
    </xf>
    <xf numFmtId="0" fontId="23" fillId="26" borderId="12" xfId="0" applyFont="1" applyFill="1" applyBorder="1" applyAlignment="1" applyProtection="1">
      <alignment horizontal="right" vertical="center" wrapText="1" indent="1"/>
    </xf>
    <xf numFmtId="0" fontId="23" fillId="26" borderId="13" xfId="0" applyFont="1" applyFill="1" applyBorder="1" applyAlignment="1" applyProtection="1">
      <alignment horizontal="right" vertical="center" wrapText="1" indent="1"/>
    </xf>
    <xf numFmtId="184" fontId="60" fillId="2" borderId="18" xfId="0" applyNumberFormat="1" applyFont="1" applyFill="1" applyBorder="1" applyAlignment="1" applyProtection="1">
      <alignment horizontal="right" vertical="center" indent="1"/>
    </xf>
    <xf numFmtId="184" fontId="60" fillId="2" borderId="14" xfId="0" applyNumberFormat="1" applyFont="1" applyFill="1" applyBorder="1" applyAlignment="1" applyProtection="1">
      <alignment horizontal="right" vertical="center" indent="1"/>
    </xf>
    <xf numFmtId="0" fontId="15" fillId="3" borderId="5" xfId="0" applyFont="1" applyFill="1" applyBorder="1" applyAlignment="1" applyProtection="1">
      <alignment vertical="center"/>
    </xf>
    <xf numFmtId="0" fontId="25" fillId="2" borderId="42" xfId="0" applyFont="1" applyFill="1" applyBorder="1" applyAlignment="1" applyProtection="1">
      <alignment horizontal="right" vertical="center"/>
    </xf>
    <xf numFmtId="0" fontId="25" fillId="2" borderId="36" xfId="0" applyFont="1" applyFill="1" applyBorder="1" applyAlignment="1" applyProtection="1">
      <alignment horizontal="right" vertical="center"/>
    </xf>
    <xf numFmtId="0" fontId="25" fillId="2" borderId="43" xfId="0" applyFont="1" applyFill="1" applyBorder="1" applyAlignment="1" applyProtection="1">
      <alignment horizontal="right" vertical="center"/>
    </xf>
    <xf numFmtId="0" fontId="25" fillId="2" borderId="0" xfId="0" applyFont="1" applyFill="1" applyBorder="1" applyAlignment="1" applyProtection="1">
      <alignment horizontal="right" vertical="center"/>
    </xf>
    <xf numFmtId="0" fontId="14" fillId="2" borderId="43" xfId="0" applyFont="1" applyFill="1" applyBorder="1" applyAlignment="1" applyProtection="1">
      <alignment horizontal="right" vertical="center"/>
    </xf>
    <xf numFmtId="0" fontId="14" fillId="2" borderId="0" xfId="0" applyFont="1" applyFill="1" applyBorder="1" applyAlignment="1" applyProtection="1">
      <alignment horizontal="right" vertical="center"/>
    </xf>
    <xf numFmtId="0" fontId="14" fillId="2" borderId="44" xfId="0" applyFont="1" applyFill="1" applyBorder="1" applyAlignment="1" applyProtection="1">
      <alignment horizontal="right" vertical="center"/>
    </xf>
    <xf numFmtId="0" fontId="14" fillId="2" borderId="45" xfId="0" applyFont="1" applyFill="1" applyBorder="1" applyAlignment="1" applyProtection="1">
      <alignment horizontal="right" vertical="center"/>
    </xf>
    <xf numFmtId="0" fontId="72" fillId="3" borderId="8" xfId="0" applyFont="1" applyFill="1" applyBorder="1" applyAlignment="1" applyProtection="1">
      <alignment horizontal="left" vertical="top"/>
      <protection locked="0"/>
    </xf>
    <xf numFmtId="0" fontId="72" fillId="3" borderId="0" xfId="0" applyFont="1" applyFill="1" applyBorder="1" applyAlignment="1" applyProtection="1">
      <alignment horizontal="left" vertical="top"/>
      <protection locked="0"/>
    </xf>
    <xf numFmtId="0" fontId="72" fillId="3" borderId="10" xfId="0" applyFont="1" applyFill="1" applyBorder="1" applyAlignment="1" applyProtection="1">
      <alignment horizontal="left" vertical="top"/>
      <protection locked="0"/>
    </xf>
    <xf numFmtId="0" fontId="72" fillId="3" borderId="8" xfId="2" applyNumberFormat="1" applyFont="1" applyFill="1" applyBorder="1" applyAlignment="1" applyProtection="1">
      <alignment horizontal="left" vertical="center" wrapText="1"/>
      <protection locked="0"/>
    </xf>
    <xf numFmtId="0" fontId="72" fillId="3" borderId="0" xfId="2" applyNumberFormat="1" applyFont="1" applyFill="1" applyBorder="1" applyAlignment="1" applyProtection="1">
      <alignment horizontal="left" vertical="center" wrapText="1"/>
      <protection locked="0"/>
    </xf>
    <xf numFmtId="0" fontId="72" fillId="3" borderId="10" xfId="2" applyNumberFormat="1" applyFont="1" applyFill="1" applyBorder="1" applyAlignment="1" applyProtection="1">
      <alignment horizontal="left" vertical="center" wrapText="1"/>
      <protection locked="0"/>
    </xf>
    <xf numFmtId="0" fontId="72" fillId="3" borderId="8" xfId="2" applyFont="1" applyFill="1" applyBorder="1" applyAlignment="1" applyProtection="1">
      <alignment horizontal="left" vertical="center" wrapText="1"/>
      <protection locked="0"/>
    </xf>
    <xf numFmtId="0" fontId="72" fillId="3" borderId="0" xfId="2" applyFont="1" applyFill="1" applyBorder="1" applyAlignment="1" applyProtection="1">
      <alignment horizontal="left" vertical="center" wrapText="1"/>
      <protection locked="0"/>
    </xf>
    <xf numFmtId="0" fontId="72" fillId="3" borderId="10" xfId="2" applyFont="1" applyFill="1" applyBorder="1" applyAlignment="1" applyProtection="1">
      <alignment horizontal="left" vertical="center" wrapText="1"/>
      <protection locked="0"/>
    </xf>
    <xf numFmtId="0" fontId="72" fillId="3" borderId="8" xfId="2" applyNumberFormat="1" applyFont="1" applyFill="1" applyBorder="1" applyAlignment="1" applyProtection="1">
      <alignment horizontal="left" vertical="top" wrapText="1"/>
      <protection locked="0"/>
    </xf>
    <xf numFmtId="0" fontId="72" fillId="3" borderId="0" xfId="2" applyNumberFormat="1" applyFont="1" applyFill="1" applyBorder="1" applyAlignment="1" applyProtection="1">
      <alignment horizontal="left" vertical="top" wrapText="1"/>
      <protection locked="0"/>
    </xf>
    <xf numFmtId="0" fontId="72" fillId="3" borderId="10" xfId="2" applyNumberFormat="1" applyFont="1" applyFill="1" applyBorder="1" applyAlignment="1" applyProtection="1">
      <alignment horizontal="left" vertical="top" wrapText="1"/>
      <protection locked="0"/>
    </xf>
    <xf numFmtId="0" fontId="72" fillId="3" borderId="8" xfId="2" applyNumberFormat="1" applyFont="1" applyFill="1" applyBorder="1" applyAlignment="1" applyProtection="1">
      <alignment horizontal="left" vertical="top" wrapText="1" indent="1"/>
      <protection locked="0"/>
    </xf>
    <xf numFmtId="0" fontId="72" fillId="3" borderId="0" xfId="2" applyNumberFormat="1" applyFont="1" applyFill="1" applyBorder="1" applyAlignment="1" applyProtection="1">
      <alignment horizontal="left" vertical="top" wrapText="1" indent="1"/>
      <protection locked="0"/>
    </xf>
    <xf numFmtId="0" fontId="72" fillId="3" borderId="10" xfId="2" applyNumberFormat="1" applyFont="1" applyFill="1" applyBorder="1" applyAlignment="1" applyProtection="1">
      <alignment horizontal="left" vertical="top" wrapText="1" indent="1"/>
      <protection locked="0"/>
    </xf>
    <xf numFmtId="0" fontId="33" fillId="3" borderId="16" xfId="2" applyFont="1" applyFill="1" applyBorder="1" applyAlignment="1" applyProtection="1">
      <alignment horizontal="left" vertical="center" wrapText="1"/>
      <protection locked="0"/>
    </xf>
    <xf numFmtId="0" fontId="32" fillId="27" borderId="1" xfId="0" applyFont="1" applyFill="1" applyBorder="1" applyAlignment="1" applyProtection="1">
      <alignment horizontal="left" vertical="center" wrapText="1"/>
    </xf>
    <xf numFmtId="0" fontId="32" fillId="27" borderId="2" xfId="0" applyFont="1" applyFill="1" applyBorder="1" applyAlignment="1" applyProtection="1">
      <alignment horizontal="left" vertical="center" wrapText="1"/>
    </xf>
    <xf numFmtId="0" fontId="32" fillId="27" borderId="3" xfId="0" applyFont="1" applyFill="1" applyBorder="1" applyAlignment="1" applyProtection="1">
      <alignment horizontal="left" vertical="center" wrapText="1"/>
    </xf>
    <xf numFmtId="0" fontId="33" fillId="3" borderId="5" xfId="2" applyFont="1" applyFill="1" applyBorder="1" applyAlignment="1" applyProtection="1">
      <alignment horizontal="left" vertical="center" wrapText="1"/>
      <protection locked="0"/>
    </xf>
    <xf numFmtId="0" fontId="72" fillId="3" borderId="8" xfId="0" applyFont="1" applyFill="1" applyBorder="1" applyAlignment="1" applyProtection="1">
      <alignment horizontal="left" vertical="top" indent="1"/>
      <protection locked="0"/>
    </xf>
    <xf numFmtId="0" fontId="72" fillId="3" borderId="0" xfId="0" applyFont="1" applyFill="1" applyBorder="1" applyAlignment="1" applyProtection="1">
      <alignment horizontal="left" vertical="top" indent="1"/>
      <protection locked="0"/>
    </xf>
    <xf numFmtId="0" fontId="72" fillId="3" borderId="10" xfId="0" applyFont="1" applyFill="1" applyBorder="1" applyAlignment="1" applyProtection="1">
      <alignment horizontal="left" vertical="top" indent="1"/>
      <protection locked="0"/>
    </xf>
    <xf numFmtId="0" fontId="72" fillId="3" borderId="8" xfId="2" applyNumberFormat="1" applyFont="1" applyFill="1" applyBorder="1" applyAlignment="1" applyProtection="1">
      <alignment horizontal="left" vertical="center" wrapText="1" indent="1"/>
      <protection locked="0"/>
    </xf>
    <xf numFmtId="0" fontId="72" fillId="3" borderId="0" xfId="2" applyNumberFormat="1" applyFont="1" applyFill="1" applyBorder="1" applyAlignment="1" applyProtection="1">
      <alignment horizontal="left" vertical="center" wrapText="1" indent="1"/>
      <protection locked="0"/>
    </xf>
    <xf numFmtId="0" fontId="72" fillId="3" borderId="10" xfId="2" applyNumberFormat="1" applyFont="1" applyFill="1" applyBorder="1" applyAlignment="1" applyProtection="1">
      <alignment horizontal="left" vertical="center" wrapText="1" indent="1"/>
      <protection locked="0"/>
    </xf>
    <xf numFmtId="0" fontId="35" fillId="3" borderId="4" xfId="2" applyNumberFormat="1" applyFont="1" applyFill="1" applyBorder="1" applyAlignment="1" applyProtection="1">
      <alignment horizontal="left" vertical="center" wrapText="1" indent="1"/>
      <protection locked="0"/>
    </xf>
    <xf numFmtId="0" fontId="35" fillId="3" borderId="5" xfId="2" applyNumberFormat="1" applyFont="1" applyFill="1" applyBorder="1" applyAlignment="1" applyProtection="1">
      <alignment horizontal="left" vertical="center" wrapText="1" indent="1"/>
      <protection locked="0"/>
    </xf>
    <xf numFmtId="0" fontId="35" fillId="3" borderId="6" xfId="2" applyNumberFormat="1" applyFont="1" applyFill="1" applyBorder="1" applyAlignment="1" applyProtection="1">
      <alignment horizontal="left" vertical="center" wrapText="1" indent="1"/>
      <protection locked="0"/>
    </xf>
    <xf numFmtId="0" fontId="57" fillId="3" borderId="0" xfId="2" applyFont="1" applyFill="1" applyBorder="1" applyAlignment="1" applyProtection="1">
      <alignment horizontal="left" vertical="center" wrapText="1"/>
      <protection locked="0"/>
    </xf>
    <xf numFmtId="0" fontId="65" fillId="3" borderId="0" xfId="2" applyFont="1" applyFill="1" applyBorder="1" applyAlignment="1" applyProtection="1">
      <alignment horizontal="left" vertical="center" wrapText="1"/>
      <protection locked="0"/>
    </xf>
    <xf numFmtId="0" fontId="57" fillId="3" borderId="93" xfId="2" applyFont="1" applyFill="1" applyBorder="1" applyAlignment="1" applyProtection="1">
      <alignment horizontal="left" vertical="center" wrapText="1"/>
      <protection locked="0"/>
    </xf>
    <xf numFmtId="49" fontId="72" fillId="3" borderId="8" xfId="2" applyNumberFormat="1" applyFont="1" applyFill="1" applyBorder="1" applyAlignment="1" applyProtection="1">
      <alignment horizontal="left" vertical="center" indent="1"/>
      <protection locked="0"/>
    </xf>
    <xf numFmtId="49" fontId="72" fillId="3" borderId="0" xfId="2" applyNumberFormat="1" applyFont="1" applyFill="1" applyBorder="1" applyAlignment="1" applyProtection="1">
      <alignment horizontal="left" vertical="center" indent="1"/>
      <protection locked="0"/>
    </xf>
    <xf numFmtId="49" fontId="72" fillId="3" borderId="10" xfId="2" applyNumberFormat="1" applyFont="1" applyFill="1" applyBorder="1" applyAlignment="1" applyProtection="1">
      <alignment horizontal="left" vertical="center" indent="1"/>
      <protection locked="0"/>
    </xf>
    <xf numFmtId="49" fontId="70" fillId="3" borderId="8" xfId="2" applyNumberFormat="1" applyFont="1" applyFill="1" applyBorder="1" applyAlignment="1" applyProtection="1">
      <alignment horizontal="left" vertical="center" wrapText="1" indent="1"/>
      <protection locked="0"/>
    </xf>
    <xf numFmtId="49" fontId="70" fillId="3" borderId="0" xfId="2" applyNumberFormat="1" applyFont="1" applyFill="1" applyBorder="1" applyAlignment="1" applyProtection="1">
      <alignment horizontal="left" vertical="center" wrapText="1" indent="1"/>
      <protection locked="0"/>
    </xf>
    <xf numFmtId="49" fontId="70" fillId="3" borderId="10" xfId="2" applyNumberFormat="1" applyFont="1" applyFill="1" applyBorder="1" applyAlignment="1" applyProtection="1">
      <alignment horizontal="left" vertical="center" wrapText="1" indent="1"/>
      <protection locked="0"/>
    </xf>
    <xf numFmtId="0" fontId="70" fillId="3" borderId="8" xfId="2" applyFont="1" applyFill="1" applyBorder="1" applyAlignment="1" applyProtection="1">
      <alignment horizontal="left" vertical="center" wrapText="1" indent="1"/>
      <protection locked="0"/>
    </xf>
    <xf numFmtId="0" fontId="70" fillId="3" borderId="0" xfId="2" applyFont="1" applyFill="1" applyBorder="1" applyAlignment="1" applyProtection="1">
      <alignment horizontal="left" vertical="center" wrapText="1" indent="1"/>
      <protection locked="0"/>
    </xf>
    <xf numFmtId="0" fontId="70" fillId="3" borderId="10" xfId="2" applyFont="1" applyFill="1" applyBorder="1" applyAlignment="1" applyProtection="1">
      <alignment horizontal="left" vertical="center" wrapText="1" indent="1"/>
      <protection locked="0"/>
    </xf>
    <xf numFmtId="0" fontId="70" fillId="3" borderId="8" xfId="2" applyFont="1" applyFill="1" applyBorder="1" applyAlignment="1" applyProtection="1">
      <alignment horizontal="left" vertical="center" indent="1"/>
      <protection locked="0"/>
    </xf>
    <xf numFmtId="0" fontId="70" fillId="3" borderId="0" xfId="2" applyFont="1" applyFill="1" applyBorder="1" applyAlignment="1" applyProtection="1">
      <alignment horizontal="left" vertical="center" indent="1"/>
      <protection locked="0"/>
    </xf>
    <xf numFmtId="0" fontId="70" fillId="3" borderId="10" xfId="2" applyFont="1" applyFill="1" applyBorder="1" applyAlignment="1" applyProtection="1">
      <alignment horizontal="left" vertical="center" indent="1"/>
      <protection locked="0"/>
    </xf>
    <xf numFmtId="0" fontId="72" fillId="3" borderId="8" xfId="2" applyFont="1" applyFill="1" applyBorder="1" applyAlignment="1" applyProtection="1">
      <alignment horizontal="left" vertical="center" indent="1"/>
      <protection locked="0"/>
    </xf>
    <xf numFmtId="0" fontId="72" fillId="3" borderId="0" xfId="2" applyFont="1" applyFill="1" applyBorder="1" applyAlignment="1" applyProtection="1">
      <alignment horizontal="left" vertical="center" indent="1"/>
      <protection locked="0"/>
    </xf>
    <xf numFmtId="0" fontId="72" fillId="3" borderId="10" xfId="2" applyFont="1" applyFill="1" applyBorder="1" applyAlignment="1" applyProtection="1">
      <alignment horizontal="left" vertical="center" indent="1"/>
      <protection locked="0"/>
    </xf>
    <xf numFmtId="0" fontId="12" fillId="0" borderId="0" xfId="0" applyFont="1" applyFill="1" applyBorder="1" applyAlignment="1" applyProtection="1">
      <alignment horizontal="left" vertical="center" wrapText="1"/>
      <protection locked="0"/>
    </xf>
    <xf numFmtId="49" fontId="72" fillId="3" borderId="8" xfId="2" applyNumberFormat="1" applyFont="1" applyFill="1" applyBorder="1" applyAlignment="1" applyProtection="1">
      <alignment horizontal="left" vertical="center" wrapText="1" indent="1"/>
      <protection locked="0"/>
    </xf>
    <xf numFmtId="49" fontId="72" fillId="3" borderId="0" xfId="2" applyNumberFormat="1" applyFont="1" applyFill="1" applyBorder="1" applyAlignment="1" applyProtection="1">
      <alignment horizontal="left" vertical="center" wrapText="1" indent="1"/>
      <protection locked="0"/>
    </xf>
    <xf numFmtId="49" fontId="72" fillId="3" borderId="10" xfId="2" applyNumberFormat="1" applyFont="1" applyFill="1" applyBorder="1" applyAlignment="1" applyProtection="1">
      <alignment horizontal="left" vertical="center" wrapText="1" indent="1"/>
      <protection locked="0"/>
    </xf>
    <xf numFmtId="49" fontId="70" fillId="3" borderId="8" xfId="2" applyNumberFormat="1" applyFont="1" applyFill="1" applyBorder="1" applyAlignment="1" applyProtection="1">
      <alignment horizontal="left" vertical="center" indent="1"/>
      <protection locked="0"/>
    </xf>
    <xf numFmtId="49" fontId="70" fillId="3" borderId="0" xfId="2" applyNumberFormat="1" applyFont="1" applyFill="1" applyBorder="1" applyAlignment="1" applyProtection="1">
      <alignment horizontal="left" vertical="center" indent="1"/>
      <protection locked="0"/>
    </xf>
    <xf numFmtId="49" fontId="70" fillId="3" borderId="10" xfId="2" applyNumberFormat="1" applyFont="1" applyFill="1" applyBorder="1" applyAlignment="1" applyProtection="1">
      <alignment horizontal="left" vertical="center" indent="1"/>
      <protection locked="0"/>
    </xf>
    <xf numFmtId="0" fontId="14" fillId="3" borderId="4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5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6" xfId="2" applyNumberFormat="1" applyFont="1" applyFill="1" applyBorder="1" applyAlignment="1" applyProtection="1">
      <alignment horizontal="left" vertical="center" wrapText="1" indent="1"/>
      <protection locked="0"/>
    </xf>
    <xf numFmtId="0" fontId="70" fillId="3" borderId="8" xfId="2" applyNumberFormat="1" applyFont="1" applyFill="1" applyBorder="1" applyAlignment="1" applyProtection="1">
      <alignment horizontal="left" vertical="center" wrapText="1" indent="1"/>
      <protection locked="0"/>
    </xf>
    <xf numFmtId="0" fontId="70" fillId="3" borderId="0" xfId="2" applyNumberFormat="1" applyFont="1" applyFill="1" applyBorder="1" applyAlignment="1" applyProtection="1">
      <alignment horizontal="left" vertical="center" wrapText="1" indent="1"/>
      <protection locked="0"/>
    </xf>
    <xf numFmtId="0" fontId="70" fillId="3" borderId="10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4" xfId="2" applyNumberFormat="1" applyFont="1" applyFill="1" applyBorder="1" applyAlignment="1" applyProtection="1">
      <alignment horizontal="left" vertical="center" indent="1"/>
      <protection locked="0"/>
    </xf>
    <xf numFmtId="0" fontId="14" fillId="3" borderId="5" xfId="2" applyNumberFormat="1" applyFont="1" applyFill="1" applyBorder="1" applyAlignment="1" applyProtection="1">
      <alignment horizontal="left" vertical="center" indent="1"/>
      <protection locked="0"/>
    </xf>
    <xf numFmtId="0" fontId="14" fillId="3" borderId="6" xfId="2" applyNumberFormat="1" applyFont="1" applyFill="1" applyBorder="1" applyAlignment="1" applyProtection="1">
      <alignment horizontal="left" vertical="center" indent="1"/>
      <protection locked="0"/>
    </xf>
    <xf numFmtId="0" fontId="72" fillId="3" borderId="8" xfId="2" applyNumberFormat="1" applyFont="1" applyFill="1" applyBorder="1" applyAlignment="1" applyProtection="1">
      <alignment horizontal="left" vertical="center" indent="1"/>
      <protection locked="0"/>
    </xf>
    <xf numFmtId="0" fontId="72" fillId="3" borderId="0" xfId="2" applyNumberFormat="1" applyFont="1" applyFill="1" applyBorder="1" applyAlignment="1" applyProtection="1">
      <alignment horizontal="left" vertical="center" indent="1"/>
      <protection locked="0"/>
    </xf>
    <xf numFmtId="0" fontId="72" fillId="3" borderId="10" xfId="2" applyNumberFormat="1" applyFont="1" applyFill="1" applyBorder="1" applyAlignment="1" applyProtection="1">
      <alignment horizontal="left" vertical="center" indent="1"/>
      <protection locked="0"/>
    </xf>
    <xf numFmtId="0" fontId="71" fillId="3" borderId="8" xfId="2" applyFont="1" applyFill="1" applyBorder="1" applyAlignment="1" applyProtection="1">
      <alignment horizontal="left" vertical="top" wrapText="1" indent="1"/>
      <protection locked="0"/>
    </xf>
    <xf numFmtId="0" fontId="71" fillId="3" borderId="0" xfId="2" applyFont="1" applyFill="1" applyBorder="1" applyAlignment="1" applyProtection="1">
      <alignment horizontal="left" vertical="top" wrapText="1" indent="1"/>
      <protection locked="0"/>
    </xf>
    <xf numFmtId="0" fontId="71" fillId="3" borderId="10" xfId="2" applyFont="1" applyFill="1" applyBorder="1" applyAlignment="1" applyProtection="1">
      <alignment horizontal="left" vertical="top" wrapText="1" indent="1"/>
      <protection locked="0"/>
    </xf>
    <xf numFmtId="0" fontId="72" fillId="3" borderId="8" xfId="0" applyFont="1" applyFill="1" applyBorder="1" applyAlignment="1" applyProtection="1">
      <alignment horizontal="left" vertical="center" indent="1"/>
      <protection locked="0"/>
    </xf>
    <xf numFmtId="0" fontId="72" fillId="3" borderId="0" xfId="0" applyFont="1" applyFill="1" applyBorder="1" applyAlignment="1" applyProtection="1">
      <alignment horizontal="left" vertical="center" indent="1"/>
      <protection locked="0"/>
    </xf>
    <xf numFmtId="0" fontId="72" fillId="3" borderId="10" xfId="0" applyFont="1" applyFill="1" applyBorder="1" applyAlignment="1" applyProtection="1">
      <alignment horizontal="left" vertical="center" indent="1"/>
      <protection locked="0"/>
    </xf>
    <xf numFmtId="0" fontId="64" fillId="0" borderId="5" xfId="0" applyFont="1" applyFill="1" applyBorder="1" applyAlignment="1" applyProtection="1">
      <alignment horizontal="left" vertical="center" wrapText="1" indent="2"/>
    </xf>
    <xf numFmtId="0" fontId="33" fillId="3" borderId="4" xfId="2" applyFont="1" applyFill="1" applyBorder="1" applyAlignment="1" applyProtection="1">
      <alignment horizontal="left" vertical="center" wrapText="1" indent="1"/>
      <protection locked="0"/>
    </xf>
    <xf numFmtId="0" fontId="33" fillId="3" borderId="5" xfId="2" applyFont="1" applyFill="1" applyBorder="1" applyAlignment="1" applyProtection="1">
      <alignment horizontal="left" vertical="center" wrapText="1" indent="1"/>
      <protection locked="0"/>
    </xf>
    <xf numFmtId="0" fontId="33" fillId="3" borderId="6" xfId="2" applyFont="1" applyFill="1" applyBorder="1" applyAlignment="1" applyProtection="1">
      <alignment horizontal="left" vertical="center" wrapText="1" indent="1"/>
      <protection locked="0"/>
    </xf>
    <xf numFmtId="0" fontId="5" fillId="23" borderId="4" xfId="0" applyFont="1" applyFill="1" applyBorder="1" applyAlignment="1" applyProtection="1">
      <alignment vertical="center" wrapText="1"/>
    </xf>
    <xf numFmtId="0" fontId="5" fillId="23" borderId="5" xfId="0" applyFont="1" applyFill="1" applyBorder="1" applyAlignment="1" applyProtection="1">
      <alignment vertical="center" wrapText="1"/>
    </xf>
    <xf numFmtId="0" fontId="5" fillId="23" borderId="6" xfId="0" applyFont="1" applyFill="1" applyBorder="1" applyAlignment="1" applyProtection="1">
      <alignment vertical="center" wrapText="1"/>
    </xf>
    <xf numFmtId="0" fontId="8" fillId="3" borderId="93" xfId="0" applyFont="1" applyFill="1" applyBorder="1" applyAlignment="1" applyProtection="1">
      <alignment horizontal="right"/>
      <protection locked="0"/>
    </xf>
    <xf numFmtId="0" fontId="0" fillId="0" borderId="16" xfId="0" applyBorder="1" applyProtection="1">
      <protection locked="0"/>
    </xf>
    <xf numFmtId="0" fontId="8" fillId="3" borderId="16" xfId="0" applyFont="1" applyFill="1" applyBorder="1" applyAlignment="1" applyProtection="1">
      <alignment horizontal="right"/>
      <protection locked="0"/>
    </xf>
    <xf numFmtId="0" fontId="2" fillId="2" borderId="5" xfId="0" applyFont="1" applyFill="1" applyBorder="1" applyProtection="1">
      <protection locked="0"/>
    </xf>
    <xf numFmtId="0" fontId="69" fillId="9" borderId="1" xfId="0" applyFont="1" applyFill="1" applyBorder="1" applyAlignment="1" applyProtection="1">
      <alignment horizontal="left" vertical="center" wrapText="1" indent="1"/>
      <protection locked="0"/>
    </xf>
    <xf numFmtId="0" fontId="69" fillId="9" borderId="2" xfId="0" applyFont="1" applyFill="1" applyBorder="1" applyAlignment="1" applyProtection="1">
      <alignment horizontal="left" vertical="center" wrapText="1" indent="1"/>
      <protection locked="0"/>
    </xf>
    <xf numFmtId="0" fontId="69" fillId="9" borderId="3" xfId="0" applyFont="1" applyFill="1" applyBorder="1" applyAlignment="1" applyProtection="1">
      <alignment horizontal="left" vertical="center" wrapText="1" indent="1"/>
      <protection locked="0"/>
    </xf>
    <xf numFmtId="0" fontId="69" fillId="9" borderId="8" xfId="0" applyFont="1" applyFill="1" applyBorder="1" applyAlignment="1" applyProtection="1">
      <alignment horizontal="left" vertical="center" wrapText="1" indent="1"/>
      <protection locked="0"/>
    </xf>
    <xf numFmtId="0" fontId="69" fillId="9" borderId="0" xfId="0" applyFont="1" applyFill="1" applyBorder="1" applyAlignment="1" applyProtection="1">
      <alignment horizontal="left" vertical="center" wrapText="1" indent="1"/>
      <protection locked="0"/>
    </xf>
    <xf numFmtId="0" fontId="69" fillId="9" borderId="10" xfId="0" applyFont="1" applyFill="1" applyBorder="1" applyAlignment="1" applyProtection="1">
      <alignment horizontal="left" vertical="center" wrapText="1" indent="1"/>
      <protection locked="0"/>
    </xf>
    <xf numFmtId="0" fontId="69" fillId="9" borderId="4" xfId="0" applyFont="1" applyFill="1" applyBorder="1" applyAlignment="1" applyProtection="1">
      <alignment horizontal="left" vertical="center" wrapText="1" indent="1"/>
      <protection locked="0"/>
    </xf>
    <xf numFmtId="0" fontId="69" fillId="9" borderId="5" xfId="0" applyFont="1" applyFill="1" applyBorder="1" applyAlignment="1" applyProtection="1">
      <alignment horizontal="left" vertical="center" wrapText="1" indent="1"/>
      <protection locked="0"/>
    </xf>
    <xf numFmtId="0" fontId="69" fillId="9" borderId="6" xfId="0" applyFont="1" applyFill="1" applyBorder="1" applyAlignment="1" applyProtection="1">
      <alignment horizontal="left" vertical="center" wrapText="1" indent="1"/>
      <protection locked="0"/>
    </xf>
    <xf numFmtId="0" fontId="73" fillId="3" borderId="8" xfId="2" applyFont="1" applyFill="1" applyBorder="1" applyAlignment="1" applyProtection="1">
      <alignment horizontal="left" vertical="center" wrapText="1" indent="1"/>
      <protection locked="0"/>
    </xf>
    <xf numFmtId="0" fontId="73" fillId="3" borderId="0" xfId="2" applyFont="1" applyFill="1" applyBorder="1" applyAlignment="1" applyProtection="1">
      <alignment horizontal="left" vertical="center" wrapText="1" indent="1"/>
      <protection locked="0"/>
    </xf>
    <xf numFmtId="0" fontId="73" fillId="3" borderId="10" xfId="2" applyFont="1" applyFill="1" applyBorder="1" applyAlignment="1" applyProtection="1">
      <alignment horizontal="left" vertical="center" wrapText="1" indent="1"/>
      <protection locked="0"/>
    </xf>
    <xf numFmtId="0" fontId="70" fillId="3" borderId="8" xfId="0" applyFont="1" applyFill="1" applyBorder="1" applyAlignment="1" applyProtection="1">
      <alignment horizontal="left" vertical="center" indent="1"/>
      <protection locked="0"/>
    </xf>
    <xf numFmtId="0" fontId="70" fillId="3" borderId="0" xfId="0" applyFont="1" applyFill="1" applyBorder="1" applyAlignment="1" applyProtection="1">
      <alignment horizontal="left" vertical="center" indent="1"/>
      <protection locked="0"/>
    </xf>
    <xf numFmtId="0" fontId="70" fillId="3" borderId="10" xfId="0" applyFont="1" applyFill="1" applyBorder="1" applyAlignment="1" applyProtection="1">
      <alignment horizontal="left" vertical="center" indent="1"/>
      <protection locked="0"/>
    </xf>
    <xf numFmtId="0" fontId="72" fillId="3" borderId="8" xfId="0" applyFont="1" applyFill="1" applyBorder="1" applyAlignment="1" applyProtection="1">
      <alignment horizontal="left" indent="1"/>
      <protection locked="0"/>
    </xf>
    <xf numFmtId="0" fontId="72" fillId="3" borderId="0" xfId="0" applyFont="1" applyFill="1" applyBorder="1" applyAlignment="1" applyProtection="1">
      <alignment horizontal="left" indent="1"/>
      <protection locked="0"/>
    </xf>
    <xf numFmtId="0" fontId="72" fillId="3" borderId="10" xfId="0" applyFont="1" applyFill="1" applyBorder="1" applyAlignment="1" applyProtection="1">
      <alignment horizontal="left" indent="1"/>
      <protection locked="0"/>
    </xf>
    <xf numFmtId="0" fontId="56" fillId="3" borderId="4" xfId="2" applyFont="1" applyFill="1" applyBorder="1" applyAlignment="1" applyProtection="1">
      <alignment horizontal="left" vertical="center" wrapText="1" indent="1"/>
      <protection locked="0"/>
    </xf>
    <xf numFmtId="0" fontId="56" fillId="3" borderId="5" xfId="2" applyFont="1" applyFill="1" applyBorder="1" applyAlignment="1" applyProtection="1">
      <alignment horizontal="left" vertical="center" wrapText="1" indent="1"/>
      <protection locked="0"/>
    </xf>
    <xf numFmtId="0" fontId="56" fillId="3" borderId="6" xfId="2" applyFont="1" applyFill="1" applyBorder="1" applyAlignment="1" applyProtection="1">
      <alignment horizontal="left" vertical="center" wrapText="1" indent="1"/>
      <protection locked="0"/>
    </xf>
    <xf numFmtId="0" fontId="14" fillId="3" borderId="4" xfId="0" applyFont="1" applyFill="1" applyBorder="1" applyAlignment="1" applyProtection="1">
      <alignment horizontal="left" vertical="top" indent="1"/>
      <protection locked="0"/>
    </xf>
    <xf numFmtId="0" fontId="14" fillId="3" borderId="5" xfId="0" applyFont="1" applyFill="1" applyBorder="1" applyAlignment="1" applyProtection="1">
      <alignment horizontal="left" vertical="top" indent="1"/>
      <protection locked="0"/>
    </xf>
    <xf numFmtId="0" fontId="14" fillId="3" borderId="6" xfId="0" applyFont="1" applyFill="1" applyBorder="1" applyAlignment="1" applyProtection="1">
      <alignment horizontal="left" vertical="top" indent="1"/>
      <protection locked="0"/>
    </xf>
    <xf numFmtId="0" fontId="72" fillId="3" borderId="8" xfId="2" applyFont="1" applyFill="1" applyBorder="1" applyAlignment="1" applyProtection="1">
      <alignment horizontal="left" vertical="center" wrapText="1" indent="1"/>
      <protection locked="0"/>
    </xf>
    <xf numFmtId="0" fontId="72" fillId="3" borderId="0" xfId="2" applyFont="1" applyFill="1" applyBorder="1" applyAlignment="1" applyProtection="1">
      <alignment horizontal="left" vertical="center" wrapText="1" indent="1"/>
      <protection locked="0"/>
    </xf>
    <xf numFmtId="0" fontId="72" fillId="3" borderId="10" xfId="2" applyFont="1" applyFill="1" applyBorder="1" applyAlignment="1" applyProtection="1">
      <alignment horizontal="left" vertical="center" wrapText="1" indent="1"/>
      <protection locked="0"/>
    </xf>
    <xf numFmtId="0" fontId="72" fillId="3" borderId="4" xfId="2" applyNumberFormat="1" applyFont="1" applyFill="1" applyBorder="1" applyAlignment="1" applyProtection="1">
      <alignment horizontal="left" vertical="top" wrapText="1" indent="1"/>
      <protection locked="0"/>
    </xf>
    <xf numFmtId="0" fontId="72" fillId="3" borderId="5" xfId="2" applyNumberFormat="1" applyFont="1" applyFill="1" applyBorder="1" applyAlignment="1" applyProtection="1">
      <alignment horizontal="left" vertical="top" wrapText="1" indent="1"/>
      <protection locked="0"/>
    </xf>
    <xf numFmtId="0" fontId="72" fillId="3" borderId="6" xfId="2" applyNumberFormat="1" applyFont="1" applyFill="1" applyBorder="1" applyAlignment="1" applyProtection="1">
      <alignment horizontal="left" vertical="top" wrapText="1" indent="1"/>
      <protection locked="0"/>
    </xf>
    <xf numFmtId="0" fontId="72" fillId="3" borderId="8" xfId="0" applyFont="1" applyFill="1" applyBorder="1" applyAlignment="1" applyProtection="1">
      <alignment horizontal="left" vertical="center" wrapText="1" indent="1"/>
      <protection locked="0"/>
    </xf>
    <xf numFmtId="0" fontId="72" fillId="3" borderId="0" xfId="0" applyFont="1" applyFill="1" applyBorder="1" applyAlignment="1" applyProtection="1">
      <alignment horizontal="left" vertical="center" wrapText="1" indent="1"/>
      <protection locked="0"/>
    </xf>
    <xf numFmtId="0" fontId="72" fillId="3" borderId="10" xfId="0" applyFont="1" applyFill="1" applyBorder="1" applyAlignment="1" applyProtection="1">
      <alignment horizontal="left" vertical="center" wrapText="1" indent="1"/>
      <protection locked="0"/>
    </xf>
    <xf numFmtId="0" fontId="65" fillId="0" borderId="0" xfId="0" applyFont="1" applyFill="1" applyBorder="1" applyAlignment="1" applyProtection="1">
      <alignment horizontal="left" vertical="center" wrapText="1"/>
      <protection locked="0"/>
    </xf>
    <xf numFmtId="0" fontId="5" fillId="22" borderId="26" xfId="0" applyFont="1" applyFill="1" applyBorder="1" applyAlignment="1" applyProtection="1">
      <alignment horizontal="left" vertical="center" wrapText="1"/>
    </xf>
    <xf numFmtId="0" fontId="37" fillId="0" borderId="32" xfId="0" applyFont="1" applyFill="1" applyBorder="1" applyAlignment="1" applyProtection="1">
      <alignment horizontal="center" vertical="center" wrapText="1"/>
    </xf>
    <xf numFmtId="0" fontId="37" fillId="0" borderId="33" xfId="0" applyFont="1" applyFill="1" applyBorder="1" applyAlignment="1" applyProtection="1">
      <alignment horizontal="center" vertical="center" wrapText="1"/>
    </xf>
    <xf numFmtId="0" fontId="37" fillId="0" borderId="34" xfId="0" applyFont="1" applyFill="1" applyBorder="1" applyAlignment="1" applyProtection="1">
      <alignment horizontal="center" vertical="center" wrapText="1"/>
    </xf>
    <xf numFmtId="0" fontId="9" fillId="25" borderId="28" xfId="0" applyFont="1" applyFill="1" applyBorder="1" applyAlignment="1" applyProtection="1">
      <alignment horizontal="left" vertical="center"/>
    </xf>
    <xf numFmtId="0" fontId="9" fillId="25" borderId="29" xfId="0" applyFont="1" applyFill="1" applyBorder="1" applyAlignment="1" applyProtection="1">
      <alignment horizontal="left" vertical="center"/>
    </xf>
    <xf numFmtId="0" fontId="9" fillId="25" borderId="30" xfId="0" applyFont="1" applyFill="1" applyBorder="1" applyAlignment="1" applyProtection="1">
      <alignment horizontal="left" vertical="center"/>
    </xf>
    <xf numFmtId="0" fontId="2" fillId="2" borderId="0" xfId="0" applyFont="1" applyFill="1" applyProtection="1">
      <protection locked="0"/>
    </xf>
    <xf numFmtId="0" fontId="3" fillId="3" borderId="12" xfId="0" applyFont="1" applyFill="1" applyBorder="1" applyAlignment="1" applyProtection="1">
      <alignment horizontal="left" vertical="center" wrapText="1" indent="2"/>
    </xf>
    <xf numFmtId="0" fontId="3" fillId="3" borderId="13" xfId="0" applyFont="1" applyFill="1" applyBorder="1" applyAlignment="1" applyProtection="1">
      <alignment horizontal="left" vertical="center" wrapText="1" indent="2"/>
    </xf>
    <xf numFmtId="0" fontId="3" fillId="3" borderId="37" xfId="0" applyFont="1" applyFill="1" applyBorder="1" applyAlignment="1" applyProtection="1">
      <alignment horizontal="left" vertical="center" wrapText="1" indent="2"/>
    </xf>
    <xf numFmtId="0" fontId="5" fillId="22" borderId="4" xfId="0" applyFont="1" applyFill="1" applyBorder="1" applyAlignment="1" applyProtection="1">
      <alignment horizontal="left" vertical="center" wrapText="1"/>
    </xf>
    <xf numFmtId="0" fontId="5" fillId="22" borderId="5" xfId="0" applyFont="1" applyFill="1" applyBorder="1" applyAlignment="1" applyProtection="1">
      <alignment horizontal="left" vertical="center" wrapText="1"/>
    </xf>
    <xf numFmtId="0" fontId="5" fillId="22" borderId="6" xfId="0" applyFont="1" applyFill="1" applyBorder="1" applyAlignment="1" applyProtection="1">
      <alignment horizontal="left" vertical="center" wrapText="1"/>
    </xf>
    <xf numFmtId="0" fontId="29" fillId="0" borderId="15" xfId="0" applyFont="1" applyBorder="1" applyAlignment="1" applyProtection="1">
      <alignment horizontal="center" vertical="center"/>
    </xf>
    <xf numFmtId="0" fontId="29" fillId="0" borderId="16" xfId="0" applyFont="1" applyBorder="1" applyAlignment="1" applyProtection="1">
      <alignment horizontal="center" vertical="center"/>
    </xf>
    <xf numFmtId="0" fontId="30" fillId="0" borderId="15" xfId="0" applyFont="1" applyBorder="1" applyAlignment="1" applyProtection="1">
      <alignment horizontal="center" vertical="center"/>
    </xf>
    <xf numFmtId="0" fontId="30" fillId="0" borderId="16" xfId="0" applyFont="1" applyBorder="1" applyAlignment="1" applyProtection="1">
      <alignment horizontal="center" vertical="center"/>
    </xf>
    <xf numFmtId="0" fontId="23" fillId="28" borderId="111" xfId="6" applyFont="1" applyFill="1" applyBorder="1" applyAlignment="1" applyProtection="1">
      <alignment horizontal="center"/>
    </xf>
    <xf numFmtId="0" fontId="23" fillId="28" borderId="93" xfId="6" applyFont="1" applyFill="1" applyBorder="1" applyAlignment="1" applyProtection="1">
      <alignment horizontal="center"/>
    </xf>
    <xf numFmtId="0" fontId="23" fillId="28" borderId="112" xfId="6" applyFont="1" applyFill="1" applyBorder="1" applyAlignment="1" applyProtection="1">
      <alignment horizontal="center"/>
    </xf>
    <xf numFmtId="175" fontId="0" fillId="2" borderId="0" xfId="7" applyFont="1" applyFill="1" applyBorder="1" applyAlignment="1" applyProtection="1">
      <alignment horizontal="right"/>
    </xf>
    <xf numFmtId="175" fontId="63" fillId="2" borderId="0" xfId="7" applyFont="1" applyFill="1" applyBorder="1" applyAlignment="1" applyProtection="1">
      <alignment horizontal="right"/>
      <protection locked="0"/>
    </xf>
    <xf numFmtId="175" fontId="0" fillId="2" borderId="11" xfId="7" applyFont="1" applyFill="1" applyBorder="1" applyAlignment="1" applyProtection="1">
      <alignment horizontal="right"/>
    </xf>
    <xf numFmtId="0" fontId="34" fillId="9" borderId="8" xfId="0" applyFont="1" applyFill="1" applyBorder="1" applyAlignment="1" applyProtection="1">
      <alignment horizontal="left" vertical="center" wrapText="1" indent="1"/>
    </xf>
    <xf numFmtId="0" fontId="34" fillId="9" borderId="0" xfId="0" applyFont="1" applyFill="1" applyBorder="1" applyAlignment="1" applyProtection="1">
      <alignment horizontal="left" vertical="center" wrapText="1" indent="1"/>
    </xf>
    <xf numFmtId="0" fontId="34" fillId="9" borderId="10" xfId="0" applyFont="1" applyFill="1" applyBorder="1" applyAlignment="1" applyProtection="1">
      <alignment horizontal="left" vertical="center" wrapText="1" indent="1"/>
    </xf>
    <xf numFmtId="0" fontId="34" fillId="9" borderId="4" xfId="0" applyFont="1" applyFill="1" applyBorder="1" applyAlignment="1" applyProtection="1">
      <alignment horizontal="left" vertical="center" wrapText="1" indent="1"/>
    </xf>
    <xf numFmtId="0" fontId="34" fillId="9" borderId="5" xfId="0" applyFont="1" applyFill="1" applyBorder="1" applyAlignment="1" applyProtection="1">
      <alignment horizontal="left" vertical="center" wrapText="1" indent="1"/>
    </xf>
    <xf numFmtId="0" fontId="34" fillId="9" borderId="6" xfId="0" applyFont="1" applyFill="1" applyBorder="1" applyAlignment="1" applyProtection="1">
      <alignment horizontal="left" vertical="center" wrapText="1" indent="1"/>
    </xf>
    <xf numFmtId="0" fontId="3" fillId="3" borderId="50" xfId="0" applyFont="1" applyFill="1" applyBorder="1" applyAlignment="1" applyProtection="1">
      <alignment horizontal="left" vertical="center" wrapText="1" indent="2"/>
    </xf>
    <xf numFmtId="0" fontId="3" fillId="3" borderId="51" xfId="0" applyFont="1" applyFill="1" applyBorder="1" applyAlignment="1" applyProtection="1">
      <alignment horizontal="left" vertical="center" wrapText="1" indent="2"/>
    </xf>
    <xf numFmtId="0" fontId="5" fillId="24" borderId="4" xfId="0" applyFont="1" applyFill="1" applyBorder="1" applyAlignment="1" applyProtection="1">
      <alignment horizontal="center" vertical="center" wrapText="1"/>
    </xf>
    <xf numFmtId="0" fontId="5" fillId="24" borderId="5" xfId="0" applyFont="1" applyFill="1" applyBorder="1" applyAlignment="1" applyProtection="1">
      <alignment horizontal="center" vertical="center" wrapText="1"/>
    </xf>
    <xf numFmtId="0" fontId="5" fillId="24" borderId="6" xfId="0" applyFont="1" applyFill="1" applyBorder="1" applyAlignment="1" applyProtection="1">
      <alignment horizontal="center" vertical="center" wrapText="1"/>
    </xf>
    <xf numFmtId="0" fontId="45" fillId="12" borderId="0" xfId="0" applyFont="1" applyFill="1" applyBorder="1" applyAlignment="1" applyProtection="1">
      <alignment horizontal="right" vertical="center" wrapText="1"/>
    </xf>
    <xf numFmtId="175" fontId="63" fillId="2" borderId="0" xfId="7" applyFont="1" applyFill="1" applyBorder="1" applyAlignment="1" applyProtection="1">
      <protection locked="0"/>
    </xf>
    <xf numFmtId="0" fontId="23" fillId="28" borderId="19" xfId="6" applyFont="1" applyFill="1" applyBorder="1" applyAlignment="1" applyProtection="1">
      <alignment horizontal="center"/>
    </xf>
    <xf numFmtId="0" fontId="23" fillId="28" borderId="0" xfId="6" applyFont="1" applyFill="1" applyBorder="1" applyAlignment="1" applyProtection="1">
      <alignment horizontal="center"/>
    </xf>
    <xf numFmtId="0" fontId="23" fillId="28" borderId="11" xfId="6" applyFont="1" applyFill="1" applyBorder="1" applyAlignment="1" applyProtection="1">
      <alignment horizontal="center"/>
    </xf>
    <xf numFmtId="0" fontId="45" fillId="12" borderId="11" xfId="0" applyFont="1" applyFill="1" applyBorder="1" applyAlignment="1" applyProtection="1">
      <alignment horizontal="right" vertical="center" wrapText="1"/>
    </xf>
    <xf numFmtId="0" fontId="0" fillId="0" borderId="53" xfId="0" applyBorder="1" applyProtection="1"/>
    <xf numFmtId="0" fontId="0" fillId="0" borderId="58" xfId="0" applyBorder="1" applyProtection="1"/>
    <xf numFmtId="0" fontId="0" fillId="0" borderId="59" xfId="0" applyBorder="1" applyProtection="1"/>
    <xf numFmtId="0" fontId="0" fillId="0" borderId="60" xfId="0" applyBorder="1" applyProtection="1"/>
    <xf numFmtId="0" fontId="0" fillId="0" borderId="56" xfId="0" applyBorder="1" applyProtection="1"/>
    <xf numFmtId="0" fontId="0" fillId="0" borderId="57" xfId="0" applyBorder="1" applyProtection="1"/>
    <xf numFmtId="175" fontId="63" fillId="2" borderId="21" xfId="7" applyFont="1" applyFill="1" applyBorder="1" applyAlignment="1" applyProtection="1">
      <alignment horizontal="right"/>
      <protection locked="0"/>
    </xf>
    <xf numFmtId="175" fontId="0" fillId="2" borderId="21" xfId="7" applyFont="1" applyFill="1" applyBorder="1" applyAlignment="1" applyProtection="1">
      <alignment horizontal="right"/>
    </xf>
    <xf numFmtId="175" fontId="0" fillId="2" borderId="55" xfId="7" applyFont="1" applyFill="1" applyBorder="1" applyAlignment="1" applyProtection="1">
      <alignment horizontal="right"/>
    </xf>
    <xf numFmtId="178" fontId="40" fillId="0" borderId="81" xfId="0" applyNumberFormat="1" applyFont="1" applyFill="1" applyBorder="1" applyAlignment="1" applyProtection="1">
      <alignment horizontal="right" vertical="center"/>
      <protection locked="0"/>
    </xf>
  </cellXfs>
  <cellStyles count="8">
    <cellStyle name="1. Główne punkty" xfId="4" xr:uid="{EC268D3C-B64C-47A4-BCA2-FD6E6EBE96CC}"/>
    <cellStyle name="2. Tytuł sekcji" xfId="5" xr:uid="{3113075F-4C0B-4E22-A4BF-A38BCADF788D}"/>
    <cellStyle name="3. Podtytuł sekcji" xfId="3" xr:uid="{A82EDBF3-4505-4596-BEE5-B06CD76492E1}"/>
    <cellStyle name="Normal" xfId="0" builtinId="0"/>
    <cellStyle name="Normalny 2" xfId="6" xr:uid="{5BC2B639-551A-4FB6-830C-5B99BA34EB85}"/>
    <cellStyle name="Normalny_ITI PROJEKT DATA POKAZ" xfId="2" xr:uid="{3C27A466-B6BC-42A0-8740-6A783BECD7CC}"/>
    <cellStyle name="Percent" xfId="1" builtinId="5"/>
    <cellStyle name="Walutowy 2" xfId="7" xr:uid="{806DE381-4865-487C-8488-2751F626DEF5}"/>
  </cellStyles>
  <dxfs count="10">
    <dxf>
      <fill>
        <patternFill>
          <bgColor rgb="FFE3F3FF"/>
        </patternFill>
      </fill>
    </dxf>
    <dxf>
      <fill>
        <patternFill>
          <bgColor rgb="FFC8D7EA"/>
        </patternFill>
      </fill>
    </dxf>
    <dxf>
      <fill>
        <patternFill>
          <bgColor rgb="FFE3F3FF"/>
        </patternFill>
      </fill>
    </dxf>
    <dxf>
      <fill>
        <patternFill>
          <bgColor rgb="FFC8D7EA"/>
        </patternFill>
      </fill>
    </dxf>
    <dxf>
      <fill>
        <patternFill>
          <bgColor rgb="FFE3F3FF"/>
        </patternFill>
      </fill>
    </dxf>
    <dxf>
      <fill>
        <patternFill>
          <bgColor rgb="FFC8D7EA"/>
        </patternFill>
      </fill>
    </dxf>
    <dxf>
      <fill>
        <patternFill>
          <bgColor rgb="FFE3F3FF"/>
        </patternFill>
      </fill>
    </dxf>
    <dxf>
      <font>
        <color auto="1"/>
      </font>
      <fill>
        <patternFill>
          <bgColor rgb="FFE3F3FF"/>
        </patternFill>
      </fill>
    </dxf>
    <dxf>
      <font>
        <color auto="1"/>
      </font>
      <fill>
        <patternFill>
          <bgColor rgb="FFE3F3FF"/>
        </patternFill>
      </fill>
    </dxf>
    <dxf>
      <font>
        <color auto="1"/>
      </font>
      <fill>
        <patternFill>
          <bgColor rgb="FFE3F3FF"/>
        </patternFill>
      </fill>
    </dxf>
  </dxfs>
  <tableStyles count="0" defaultTableStyle="TableStyleMedium2" defaultPivotStyle="PivotStyleLight16"/>
  <colors>
    <mruColors>
      <color rgb="FF87959D"/>
      <color rgb="FFE2E2E2"/>
      <color rgb="FFECB85B"/>
      <color rgb="FFCCCCCC"/>
      <color rgb="FFFF8200"/>
      <color rgb="FFFBC457"/>
      <color rgb="FFF2F2F2"/>
      <color rgb="FFFF9900"/>
      <color rgb="FFC8D7EA"/>
      <color rgb="FFB9C8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hyperlink" Target="http://www.dobryprzetarg.com.pl/" TargetMode="External"/><Relationship Id="rId1" Type="http://schemas.openxmlformats.org/officeDocument/2006/relationships/image" Target="../media/image1.jp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hyperlink" Target="http://www.dobryprzetarg.com.pl/" TargetMode="External"/><Relationship Id="rId1" Type="http://schemas.openxmlformats.org/officeDocument/2006/relationships/image" Target="../media/image1.jpg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g"/><Relationship Id="rId1" Type="http://schemas.openxmlformats.org/officeDocument/2006/relationships/hyperlink" Target="http://www.dobryprzetarg.com.pl/" TargetMode="External"/><Relationship Id="rId4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hyperlink" Target="http://www.dobryprzetarg.com.pl/" TargetMode="External"/><Relationship Id="rId1" Type="http://schemas.openxmlformats.org/officeDocument/2006/relationships/image" Target="../media/image1.jpg"/><Relationship Id="rId4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8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6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11096</xdr:colOff>
      <xdr:row>1</xdr:row>
      <xdr:rowOff>41275</xdr:rowOff>
    </xdr:from>
    <xdr:to>
      <xdr:col>11</xdr:col>
      <xdr:colOff>19049</xdr:colOff>
      <xdr:row>1</xdr:row>
      <xdr:rowOff>614003</xdr:rowOff>
    </xdr:to>
    <xdr:pic>
      <xdr:nvPicPr>
        <xdr:cNvPr id="3" name="Obraz 1">
          <a:extLst>
            <a:ext uri="{FF2B5EF4-FFF2-40B4-BE49-F238E27FC236}">
              <a16:creationId xmlns:a16="http://schemas.microsoft.com/office/drawing/2014/main" id="{7006545D-0D43-4490-995F-D8DEFFC88C91}"/>
            </a:ext>
          </a:extLst>
        </xdr:cNvPr>
        <xdr:cNvPicPr preferRelativeResize="0"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171" y="203200"/>
          <a:ext cx="9361503" cy="572728"/>
        </a:xfrm>
        <a:prstGeom prst="rect">
          <a:avLst/>
        </a:prstGeom>
      </xdr:spPr>
    </xdr:pic>
    <xdr:clientData/>
  </xdr:twoCellAnchor>
  <xdr:twoCellAnchor editAs="absolute">
    <xdr:from>
      <xdr:col>9</xdr:col>
      <xdr:colOff>66675</xdr:colOff>
      <xdr:row>60</xdr:row>
      <xdr:rowOff>88392</xdr:rowOff>
    </xdr:from>
    <xdr:to>
      <xdr:col>10</xdr:col>
      <xdr:colOff>1094801</xdr:colOff>
      <xdr:row>62</xdr:row>
      <xdr:rowOff>0</xdr:rowOff>
    </xdr:to>
    <xdr:pic>
      <xdr:nvPicPr>
        <xdr:cNvPr id="6" name="Picture 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16FACF2-22DB-4E80-B498-A42580B16F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25268" b="23778"/>
        <a:stretch/>
      </xdr:blipFill>
      <xdr:spPr>
        <a:xfrm>
          <a:off x="8423275" y="13982192"/>
          <a:ext cx="2501326" cy="292608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685800</xdr:colOff>
      <xdr:row>3</xdr:row>
      <xdr:rowOff>203200</xdr:rowOff>
    </xdr:from>
    <xdr:to>
      <xdr:col>10</xdr:col>
      <xdr:colOff>801624</xdr:colOff>
      <xdr:row>3</xdr:row>
      <xdr:rowOff>734822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62AB14E1-DD4F-E64B-8D55-AFC7FD0F3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166100" y="1219200"/>
          <a:ext cx="2465324" cy="531622"/>
        </a:xfrm>
        <a:prstGeom prst="rect">
          <a:avLst/>
        </a:prstGeom>
      </xdr:spPr>
    </xdr:pic>
    <xdr:clientData/>
  </xdr:twoCellAnchor>
  <xdr:twoCellAnchor editAs="oneCell">
    <xdr:from>
      <xdr:col>9</xdr:col>
      <xdr:colOff>558800</xdr:colOff>
      <xdr:row>6</xdr:row>
      <xdr:rowOff>228601</xdr:rowOff>
    </xdr:from>
    <xdr:to>
      <xdr:col>10</xdr:col>
      <xdr:colOff>784106</xdr:colOff>
      <xdr:row>9</xdr:row>
      <xdr:rowOff>50801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266AF1CF-5155-E74E-801B-4206103CA8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915400" y="2514601"/>
          <a:ext cx="1698506" cy="584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12701</xdr:colOff>
      <xdr:row>1</xdr:row>
      <xdr:rowOff>88900</xdr:rowOff>
    </xdr:from>
    <xdr:to>
      <xdr:col>10</xdr:col>
      <xdr:colOff>1</xdr:colOff>
      <xdr:row>1</xdr:row>
      <xdr:rowOff>600964</xdr:rowOff>
    </xdr:to>
    <xdr:pic>
      <xdr:nvPicPr>
        <xdr:cNvPr id="3" name="Obraz 1">
          <a:extLst>
            <a:ext uri="{FF2B5EF4-FFF2-40B4-BE49-F238E27FC236}">
              <a16:creationId xmlns:a16="http://schemas.microsoft.com/office/drawing/2014/main" id="{619A7ADD-1E2C-4193-8514-DAEB2D210F7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1" y="254000"/>
          <a:ext cx="9359900" cy="512064"/>
        </a:xfrm>
        <a:prstGeom prst="rect">
          <a:avLst/>
        </a:prstGeom>
      </xdr:spPr>
    </xdr:pic>
    <xdr:clientData/>
  </xdr:twoCellAnchor>
  <xdr:twoCellAnchor editAs="absolute">
    <xdr:from>
      <xdr:col>7</xdr:col>
      <xdr:colOff>546100</xdr:colOff>
      <xdr:row>181</xdr:row>
      <xdr:rowOff>79375</xdr:rowOff>
    </xdr:from>
    <xdr:to>
      <xdr:col>10</xdr:col>
      <xdr:colOff>38100</xdr:colOff>
      <xdr:row>182</xdr:row>
      <xdr:rowOff>165100</xdr:rowOff>
    </xdr:to>
    <xdr:pic>
      <xdr:nvPicPr>
        <xdr:cNvPr id="5" name="Picture 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813033C-3564-4C19-A280-B18EFB6334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25268" b="23778"/>
        <a:stretch/>
      </xdr:blipFill>
      <xdr:spPr>
        <a:xfrm>
          <a:off x="7048500" y="37722175"/>
          <a:ext cx="2616200" cy="288925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368300</xdr:colOff>
      <xdr:row>3</xdr:row>
      <xdr:rowOff>215900</xdr:rowOff>
    </xdr:from>
    <xdr:to>
      <xdr:col>9</xdr:col>
      <xdr:colOff>825500</xdr:colOff>
      <xdr:row>3</xdr:row>
      <xdr:rowOff>763626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2CAB33B-E16C-D34B-B33B-1940F820E3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870700" y="1231900"/>
          <a:ext cx="2540000" cy="54772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314325</xdr:colOff>
      <xdr:row>900</xdr:row>
      <xdr:rowOff>92075</xdr:rowOff>
    </xdr:from>
    <xdr:to>
      <xdr:col>10</xdr:col>
      <xdr:colOff>0</xdr:colOff>
      <xdr:row>901</xdr:row>
      <xdr:rowOff>101600</xdr:rowOff>
    </xdr:to>
    <xdr:pic>
      <xdr:nvPicPr>
        <xdr:cNvPr id="5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B031B5-F3D8-4402-8192-A6D2CDA802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25268" b="23778"/>
        <a:stretch/>
      </xdr:blipFill>
      <xdr:spPr>
        <a:xfrm>
          <a:off x="11553825" y="160531175"/>
          <a:ext cx="2555875" cy="276225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565450</xdr:colOff>
      <xdr:row>3</xdr:row>
      <xdr:rowOff>157841</xdr:rowOff>
    </xdr:from>
    <xdr:to>
      <xdr:col>9</xdr:col>
      <xdr:colOff>1064438</xdr:colOff>
      <xdr:row>3</xdr:row>
      <xdr:rowOff>816428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BEC1210B-1DED-314A-BD3F-72DD8677DE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846402" y="1185936"/>
          <a:ext cx="3054107" cy="658587"/>
        </a:xfrm>
        <a:prstGeom prst="rect">
          <a:avLst/>
        </a:prstGeom>
      </xdr:spPr>
    </xdr:pic>
    <xdr:clientData/>
  </xdr:twoCellAnchor>
  <xdr:twoCellAnchor>
    <xdr:from>
      <xdr:col>1</xdr:col>
      <xdr:colOff>5442</xdr:colOff>
      <xdr:row>0</xdr:row>
      <xdr:rowOff>126395</xdr:rowOff>
    </xdr:from>
    <xdr:to>
      <xdr:col>9</xdr:col>
      <xdr:colOff>1252123</xdr:colOff>
      <xdr:row>1</xdr:row>
      <xdr:rowOff>674841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3499CAA-B98D-944B-B52E-18DE3F63F42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62466" y="126395"/>
          <a:ext cx="13825728" cy="71475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17113</xdr:colOff>
      <xdr:row>1</xdr:row>
      <xdr:rowOff>69573</xdr:rowOff>
    </xdr:from>
    <xdr:to>
      <xdr:col>7</xdr:col>
      <xdr:colOff>1127601</xdr:colOff>
      <xdr:row>1</xdr:row>
      <xdr:rowOff>597639</xdr:rowOff>
    </xdr:to>
    <xdr:pic>
      <xdr:nvPicPr>
        <xdr:cNvPr id="3" name="Obraz 1">
          <a:extLst>
            <a:ext uri="{FF2B5EF4-FFF2-40B4-BE49-F238E27FC236}">
              <a16:creationId xmlns:a16="http://schemas.microsoft.com/office/drawing/2014/main" id="{76F61FCF-947B-4618-9490-7FF6F49A8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1113" y="234673"/>
          <a:ext cx="9505188" cy="528066"/>
        </a:xfrm>
        <a:prstGeom prst="rect">
          <a:avLst/>
        </a:prstGeom>
      </xdr:spPr>
    </xdr:pic>
    <xdr:clientData/>
  </xdr:twoCellAnchor>
  <xdr:twoCellAnchor editAs="absolute">
    <xdr:from>
      <xdr:col>5</xdr:col>
      <xdr:colOff>1031875</xdr:colOff>
      <xdr:row>147</xdr:row>
      <xdr:rowOff>92075</xdr:rowOff>
    </xdr:from>
    <xdr:to>
      <xdr:col>8</xdr:col>
      <xdr:colOff>12700</xdr:colOff>
      <xdr:row>1048576</xdr:row>
      <xdr:rowOff>50800</xdr:rowOff>
    </xdr:to>
    <xdr:pic>
      <xdr:nvPicPr>
        <xdr:cNvPr id="5" name="Picture 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35ED388-0DCB-4AC7-9CFF-FC698CB136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25268" b="23778"/>
        <a:stretch/>
      </xdr:blipFill>
      <xdr:spPr>
        <a:xfrm>
          <a:off x="7292975" y="30064075"/>
          <a:ext cx="2536825" cy="288925"/>
        </a:xfrm>
        <a:prstGeom prst="rect">
          <a:avLst/>
        </a:prstGeom>
      </xdr:spPr>
    </xdr:pic>
    <xdr:clientData fPrintsWithSheet="0"/>
  </xdr:twoCellAnchor>
  <xdr:twoCellAnchor editAs="oneCell">
    <xdr:from>
      <xdr:col>5</xdr:col>
      <xdr:colOff>825500</xdr:colOff>
      <xdr:row>3</xdr:row>
      <xdr:rowOff>203201</xdr:rowOff>
    </xdr:from>
    <xdr:to>
      <xdr:col>7</xdr:col>
      <xdr:colOff>956818</xdr:colOff>
      <xdr:row>3</xdr:row>
      <xdr:rowOff>746380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6258BD70-596A-EB45-891B-617D2D88F8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086600" y="1206501"/>
          <a:ext cx="2518918" cy="54317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242293</xdr:colOff>
      <xdr:row>1</xdr:row>
      <xdr:rowOff>55960</xdr:rowOff>
    </xdr:from>
    <xdr:to>
      <xdr:col>16</xdr:col>
      <xdr:colOff>10137</xdr:colOff>
      <xdr:row>1</xdr:row>
      <xdr:rowOff>648034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23CD3420-25CE-438A-8ACE-A8417F54F6C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293" y="208360"/>
          <a:ext cx="10753344" cy="592074"/>
        </a:xfrm>
        <a:prstGeom prst="rect">
          <a:avLst/>
        </a:prstGeom>
      </xdr:spPr>
    </xdr:pic>
    <xdr:clientData/>
  </xdr:twoCellAnchor>
  <xdr:twoCellAnchor editAs="oneCell">
    <xdr:from>
      <xdr:col>11</xdr:col>
      <xdr:colOff>406400</xdr:colOff>
      <xdr:row>3</xdr:row>
      <xdr:rowOff>190499</xdr:rowOff>
    </xdr:from>
    <xdr:to>
      <xdr:col>15</xdr:col>
      <xdr:colOff>444500</xdr:colOff>
      <xdr:row>3</xdr:row>
      <xdr:rowOff>768349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91CFBF3-67F5-3640-A6BE-4F367784F3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89900" y="1155699"/>
          <a:ext cx="2679700" cy="577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4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9EE2A-9CB1-4C0D-8A26-762177C0D653}">
  <sheetPr codeName="Arkusz1">
    <pageSetUpPr fitToPage="1"/>
  </sheetPr>
  <dimension ref="A1:L62"/>
  <sheetViews>
    <sheetView showGridLines="0" tabSelected="1" zoomScaleNormal="100" workbookViewId="0">
      <selection activeCell="E45" sqref="E45"/>
    </sheetView>
  </sheetViews>
  <sheetFormatPr baseColWidth="10" defaultColWidth="0" defaultRowHeight="12.75" customHeight="1" zeroHeight="1"/>
  <cols>
    <col min="1" max="1" width="3.33203125" customWidth="1"/>
    <col min="2" max="2" width="7.5" customWidth="1"/>
    <col min="3" max="7" width="13.83203125" customWidth="1"/>
    <col min="8" max="8" width="18.1640625" customWidth="1"/>
    <col min="9" max="9" width="11.5" customWidth="1"/>
    <col min="10" max="10" width="19.33203125" bestFit="1" customWidth="1"/>
    <col min="11" max="11" width="14.6640625" customWidth="1"/>
    <col min="12" max="12" width="3.1640625" customWidth="1"/>
    <col min="13" max="16384" width="5.1640625" hidden="1"/>
  </cols>
  <sheetData>
    <row r="1" spans="1:12" ht="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53" customHeight="1">
      <c r="A2" s="1"/>
      <c r="B2" s="560"/>
      <c r="C2" s="560"/>
      <c r="D2" s="560"/>
      <c r="E2" s="560"/>
      <c r="F2" s="560"/>
      <c r="G2" s="560"/>
      <c r="H2" s="560"/>
      <c r="I2" s="560"/>
      <c r="J2" s="560"/>
      <c r="K2" s="560"/>
      <c r="L2" s="1"/>
    </row>
    <row r="3" spans="1:12" ht="14" thickBo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ht="72" customHeight="1">
      <c r="A4" s="3"/>
      <c r="B4" s="561" t="s">
        <v>0</v>
      </c>
      <c r="C4" s="562"/>
      <c r="D4" s="562"/>
      <c r="E4" s="562"/>
      <c r="F4" s="562"/>
      <c r="G4" s="562"/>
      <c r="H4" s="562"/>
      <c r="I4" s="562"/>
      <c r="J4" s="562"/>
      <c r="K4" s="563"/>
      <c r="L4" s="4"/>
    </row>
    <row r="5" spans="1:12" ht="12" customHeight="1" thickBot="1">
      <c r="A5" s="3"/>
      <c r="B5" s="564"/>
      <c r="C5" s="565"/>
      <c r="D5" s="565"/>
      <c r="E5" s="565"/>
      <c r="F5" s="565"/>
      <c r="G5" s="565"/>
      <c r="H5" s="565"/>
      <c r="I5" s="565"/>
      <c r="J5" s="565"/>
      <c r="K5" s="566"/>
      <c r="L5" s="4"/>
    </row>
    <row r="6" spans="1:12" ht="16.25" customHeight="1" thickBot="1">
      <c r="A6" s="3"/>
      <c r="B6" s="6"/>
      <c r="C6" s="7"/>
      <c r="D6" s="7"/>
      <c r="E6" s="6"/>
      <c r="F6" s="7"/>
      <c r="G6" s="7"/>
      <c r="H6" s="7"/>
      <c r="I6" s="7"/>
      <c r="J6" s="3"/>
      <c r="K6" s="3"/>
      <c r="L6" s="8"/>
    </row>
    <row r="7" spans="1:12" ht="20" customHeight="1">
      <c r="A7" s="3"/>
      <c r="B7" s="567" t="s">
        <v>1</v>
      </c>
      <c r="C7" s="568"/>
      <c r="D7" s="568"/>
      <c r="E7" s="568"/>
      <c r="F7" s="573"/>
      <c r="G7" s="569"/>
      <c r="H7" s="569"/>
      <c r="I7" s="569"/>
      <c r="J7" s="569"/>
      <c r="K7" s="570"/>
      <c r="L7" s="9"/>
    </row>
    <row r="8" spans="1:12" ht="20" customHeight="1">
      <c r="A8" s="3"/>
      <c r="B8" s="552" t="s">
        <v>2</v>
      </c>
      <c r="C8" s="553"/>
      <c r="D8" s="553"/>
      <c r="E8" s="553"/>
      <c r="F8" s="554"/>
      <c r="G8" s="555"/>
      <c r="H8" s="555"/>
      <c r="I8" s="555"/>
      <c r="J8" s="571"/>
      <c r="K8" s="572"/>
      <c r="L8" s="8"/>
    </row>
    <row r="9" spans="1:12" ht="20" customHeight="1">
      <c r="A9" s="3"/>
      <c r="B9" s="552" t="s">
        <v>3</v>
      </c>
      <c r="C9" s="553"/>
      <c r="D9" s="553"/>
      <c r="E9" s="553"/>
      <c r="F9" s="554"/>
      <c r="G9" s="555"/>
      <c r="H9" s="555"/>
      <c r="I9" s="555"/>
      <c r="J9" s="571"/>
      <c r="K9" s="572"/>
      <c r="L9" s="8"/>
    </row>
    <row r="10" spans="1:12" ht="20" customHeight="1">
      <c r="A10" s="3"/>
      <c r="B10" s="552" t="s">
        <v>4</v>
      </c>
      <c r="C10" s="553"/>
      <c r="D10" s="553"/>
      <c r="E10" s="553"/>
      <c r="F10" s="554"/>
      <c r="G10" s="555"/>
      <c r="H10" s="555"/>
      <c r="I10" s="555"/>
      <c r="J10" s="571"/>
      <c r="K10" s="572"/>
      <c r="L10" s="8"/>
    </row>
    <row r="11" spans="1:12" ht="4.25" customHeight="1">
      <c r="A11" s="3"/>
      <c r="B11" s="548"/>
      <c r="C11" s="549"/>
      <c r="D11" s="549"/>
      <c r="E11" s="549"/>
      <c r="F11" s="528"/>
      <c r="G11" s="529"/>
      <c r="H11" s="529"/>
      <c r="I11" s="529"/>
      <c r="J11" s="529"/>
      <c r="K11" s="530"/>
      <c r="L11" s="9"/>
    </row>
    <row r="12" spans="1:12" ht="20" customHeight="1">
      <c r="A12" s="3"/>
      <c r="B12" s="552" t="s">
        <v>5</v>
      </c>
      <c r="C12" s="553"/>
      <c r="D12" s="553"/>
      <c r="E12" s="553"/>
      <c r="F12" s="554"/>
      <c r="G12" s="555"/>
      <c r="H12" s="555"/>
      <c r="I12" s="555"/>
      <c r="J12" s="555"/>
      <c r="K12" s="556"/>
      <c r="L12" s="8"/>
    </row>
    <row r="13" spans="1:12" ht="20" customHeight="1">
      <c r="A13" s="3"/>
      <c r="B13" s="552" t="s">
        <v>6</v>
      </c>
      <c r="C13" s="553"/>
      <c r="D13" s="553"/>
      <c r="E13" s="553"/>
      <c r="F13" s="554"/>
      <c r="G13" s="555"/>
      <c r="H13" s="555"/>
      <c r="I13" s="555"/>
      <c r="J13" s="555"/>
      <c r="K13" s="556"/>
      <c r="L13" s="8"/>
    </row>
    <row r="14" spans="1:12" ht="20" customHeight="1">
      <c r="A14" s="3"/>
      <c r="B14" s="552" t="s">
        <v>7</v>
      </c>
      <c r="C14" s="553"/>
      <c r="D14" s="553"/>
      <c r="E14" s="553"/>
      <c r="F14" s="554"/>
      <c r="G14" s="555"/>
      <c r="H14" s="555"/>
      <c r="I14" s="555"/>
      <c r="J14" s="555"/>
      <c r="K14" s="556"/>
      <c r="L14" s="8"/>
    </row>
    <row r="15" spans="1:12" ht="20" customHeight="1">
      <c r="A15" s="3"/>
      <c r="B15" s="552" t="s">
        <v>8</v>
      </c>
      <c r="C15" s="553"/>
      <c r="D15" s="553"/>
      <c r="E15" s="553"/>
      <c r="F15" s="554"/>
      <c r="G15" s="555"/>
      <c r="H15" s="555"/>
      <c r="I15" s="555"/>
      <c r="J15" s="555"/>
      <c r="K15" s="556"/>
      <c r="L15" s="8"/>
    </row>
    <row r="16" spans="1:12" ht="4.25" customHeight="1">
      <c r="A16" s="3"/>
      <c r="B16" s="548"/>
      <c r="C16" s="549"/>
      <c r="D16" s="549"/>
      <c r="E16" s="549"/>
      <c r="F16" s="528"/>
      <c r="G16" s="529"/>
      <c r="H16" s="529"/>
      <c r="I16" s="529"/>
      <c r="J16" s="529"/>
      <c r="K16" s="530"/>
      <c r="L16" s="9"/>
    </row>
    <row r="17" spans="1:12" ht="20" customHeight="1">
      <c r="A17" s="3"/>
      <c r="B17" s="552" t="s">
        <v>9</v>
      </c>
      <c r="C17" s="553"/>
      <c r="D17" s="553"/>
      <c r="E17" s="553"/>
      <c r="F17" s="554"/>
      <c r="G17" s="555"/>
      <c r="H17" s="555"/>
      <c r="I17" s="555"/>
      <c r="J17" s="555"/>
      <c r="K17" s="556"/>
      <c r="L17" s="8"/>
    </row>
    <row r="18" spans="1:12" ht="20" customHeight="1">
      <c r="A18" s="3"/>
      <c r="B18" s="552" t="s">
        <v>10</v>
      </c>
      <c r="C18" s="553"/>
      <c r="D18" s="553"/>
      <c r="E18" s="553"/>
      <c r="F18" s="554" t="s">
        <v>11</v>
      </c>
      <c r="G18" s="555"/>
      <c r="H18" s="555"/>
      <c r="I18" s="555"/>
      <c r="J18" s="555"/>
      <c r="K18" s="556"/>
      <c r="L18" s="8"/>
    </row>
    <row r="19" spans="1:12" ht="6" customHeight="1" thickBot="1">
      <c r="A19" s="3"/>
      <c r="B19" s="550"/>
      <c r="C19" s="551"/>
      <c r="D19" s="551"/>
      <c r="E19" s="551"/>
      <c r="F19" s="425"/>
      <c r="G19" s="426"/>
      <c r="H19" s="426"/>
      <c r="I19" s="426"/>
      <c r="J19" s="426"/>
      <c r="K19" s="427"/>
      <c r="L19" s="9"/>
    </row>
    <row r="20" spans="1:12" ht="8" customHeight="1">
      <c r="A20" s="3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8"/>
    </row>
    <row r="21" spans="1:12" ht="24" customHeight="1" thickBot="1">
      <c r="A21" s="3"/>
      <c r="B21" s="541" t="s">
        <v>12</v>
      </c>
      <c r="C21" s="541"/>
      <c r="D21" s="541"/>
      <c r="E21" s="541"/>
      <c r="F21" s="541"/>
      <c r="G21" s="541"/>
      <c r="H21" s="541"/>
      <c r="I21" s="541"/>
      <c r="J21" s="541"/>
      <c r="K21" s="541"/>
      <c r="L21" s="9"/>
    </row>
    <row r="22" spans="1:12" ht="20" customHeight="1">
      <c r="A22" s="11"/>
      <c r="B22" s="31">
        <v>1</v>
      </c>
      <c r="C22" s="542" t="s">
        <v>13</v>
      </c>
      <c r="D22" s="542"/>
      <c r="E22" s="542"/>
      <c r="F22" s="542"/>
      <c r="G22" s="542"/>
      <c r="H22" s="543">
        <f>SUM('Details - Szczegóły'!I14:I23,'Details - Szczegóły'!I27:I31,'Details - Szczegóły'!I35:I45,'Details - Szczegóły'!I49:I59,'Details - Szczegóły'!I63:I76)</f>
        <v>0</v>
      </c>
      <c r="I22" s="543"/>
      <c r="J22" s="544">
        <f t="shared" ref="J22:J35" si="0">IF(OR(kurs1="",kurs1=0),0,H22/kurs1)</f>
        <v>0</v>
      </c>
      <c r="K22" s="545"/>
      <c r="L22" s="12"/>
    </row>
    <row r="23" spans="1:12" ht="20" customHeight="1">
      <c r="A23" s="3"/>
      <c r="B23" s="31">
        <v>2</v>
      </c>
      <c r="C23" s="547" t="s">
        <v>14</v>
      </c>
      <c r="D23" s="547"/>
      <c r="E23" s="547"/>
      <c r="F23" s="547"/>
      <c r="G23" s="547"/>
      <c r="H23" s="543">
        <f>SUM('Details - Szczegóły'!I87:I103,'Details - Szczegóły'!I109:I173,'Details - Szczegóły'!I177:I184)</f>
        <v>0</v>
      </c>
      <c r="I23" s="543"/>
      <c r="J23" s="544">
        <f t="shared" si="0"/>
        <v>0</v>
      </c>
      <c r="K23" s="545"/>
      <c r="L23" s="13"/>
    </row>
    <row r="24" spans="1:12" ht="20" customHeight="1">
      <c r="A24" s="3"/>
      <c r="B24" s="31">
        <v>3</v>
      </c>
      <c r="C24" s="547" t="s">
        <v>15</v>
      </c>
      <c r="D24" s="547"/>
      <c r="E24" s="547"/>
      <c r="F24" s="547"/>
      <c r="G24" s="547"/>
      <c r="H24" s="543">
        <f>SUM('Details - Szczegóły'!I194:I212,'Details - Szczegóły'!I216:I225,'Details - Szczegóły'!I229:I240,'Details - Szczegóły'!I244:I251,'Details - Szczegóły'!I255:I264,'Details - Szczegóły'!I268:I269,'Details - Szczegóły'!I273:I277,'Details - Szczegóły'!I281:I292)</f>
        <v>0</v>
      </c>
      <c r="I24" s="543"/>
      <c r="J24" s="544">
        <f t="shared" si="0"/>
        <v>0</v>
      </c>
      <c r="K24" s="545"/>
      <c r="L24" s="13"/>
    </row>
    <row r="25" spans="1:12" ht="20" customHeight="1">
      <c r="A25" s="3"/>
      <c r="B25" s="31">
        <v>4</v>
      </c>
      <c r="C25" s="547" t="s">
        <v>16</v>
      </c>
      <c r="D25" s="547"/>
      <c r="E25" s="547"/>
      <c r="F25" s="547"/>
      <c r="G25" s="547"/>
      <c r="H25" s="543">
        <f>SUM('Details - Szczegóły'!I302:I325,'Details - Szczegóły'!I329:I342,'Details - Szczegóły'!I346:I349,'Details - Szczegóły'!I353:I365,'Details - Szczegóły'!I369:I382)</f>
        <v>0</v>
      </c>
      <c r="I25" s="543"/>
      <c r="J25" s="544">
        <f t="shared" si="0"/>
        <v>0</v>
      </c>
      <c r="K25" s="545"/>
      <c r="L25" s="13"/>
    </row>
    <row r="26" spans="1:12" ht="20" customHeight="1">
      <c r="A26" s="3"/>
      <c r="B26" s="31">
        <v>5</v>
      </c>
      <c r="C26" s="547" t="s">
        <v>17</v>
      </c>
      <c r="D26" s="547"/>
      <c r="E26" s="547"/>
      <c r="F26" s="547"/>
      <c r="G26" s="547"/>
      <c r="H26" s="543">
        <f>SUM('Details - Szczegóły'!I392:I416,'Details - Szczegóły'!I421:I452,'Details - Szczegóły'!I456:I467,'Details - Szczegóły'!I471:I478)</f>
        <v>0</v>
      </c>
      <c r="I26" s="543"/>
      <c r="J26" s="544">
        <f t="shared" si="0"/>
        <v>0</v>
      </c>
      <c r="K26" s="545"/>
      <c r="L26" s="13"/>
    </row>
    <row r="27" spans="1:12" ht="20" customHeight="1">
      <c r="A27" s="3"/>
      <c r="B27" s="31">
        <v>6</v>
      </c>
      <c r="C27" s="547" t="s">
        <v>18</v>
      </c>
      <c r="D27" s="547"/>
      <c r="E27" s="547"/>
      <c r="F27" s="547"/>
      <c r="G27" s="547"/>
      <c r="H27" s="543">
        <f>SUM('Details - Szczegóły'!I488:I507,'Details - Szczegóły'!I511:I518)</f>
        <v>0</v>
      </c>
      <c r="I27" s="543"/>
      <c r="J27" s="544">
        <f t="shared" si="0"/>
        <v>0</v>
      </c>
      <c r="K27" s="545"/>
      <c r="L27" s="14"/>
    </row>
    <row r="28" spans="1:12" ht="20" customHeight="1">
      <c r="A28" s="3"/>
      <c r="B28" s="31">
        <v>7</v>
      </c>
      <c r="C28" s="547" t="s">
        <v>19</v>
      </c>
      <c r="D28" s="547"/>
      <c r="E28" s="547"/>
      <c r="F28" s="547"/>
      <c r="G28" s="547"/>
      <c r="H28" s="543">
        <f>SUM('Details - Szczegóły'!I529:I576,'Details - Szczegóły'!I580:I587)</f>
        <v>0</v>
      </c>
      <c r="I28" s="543"/>
      <c r="J28" s="544">
        <f t="shared" si="0"/>
        <v>0</v>
      </c>
      <c r="K28" s="545"/>
      <c r="L28" s="13"/>
    </row>
    <row r="29" spans="1:12" ht="20" customHeight="1">
      <c r="A29" s="3"/>
      <c r="B29" s="31">
        <v>8</v>
      </c>
      <c r="C29" s="32" t="s">
        <v>934</v>
      </c>
      <c r="D29" s="32"/>
      <c r="E29" s="32"/>
      <c r="F29" s="32"/>
      <c r="G29" s="32"/>
      <c r="H29" s="585">
        <f>SUM('Details - Szczegóły'!I597:I604,'Details - Szczegóły'!I609:I625,'Details - Szczegóły'!I629:I662)</f>
        <v>0</v>
      </c>
      <c r="I29" s="585"/>
      <c r="J29" s="544">
        <f t="shared" si="0"/>
        <v>0</v>
      </c>
      <c r="K29" s="545"/>
      <c r="L29" s="13"/>
    </row>
    <row r="30" spans="1:12" ht="20" customHeight="1">
      <c r="A30" s="3"/>
      <c r="B30" s="31">
        <v>9</v>
      </c>
      <c r="C30" s="547" t="s">
        <v>894</v>
      </c>
      <c r="D30" s="547"/>
      <c r="E30" s="547"/>
      <c r="F30" s="547"/>
      <c r="G30" s="547"/>
      <c r="H30" s="543">
        <f>SUM('Details - Szczegóły'!I672:I695,'Details - Szczegóły'!I699:I705,'Details - Szczegóły'!I709:I714,'Details - Szczegóły'!I718:I728)</f>
        <v>0</v>
      </c>
      <c r="I30" s="543"/>
      <c r="J30" s="544">
        <f t="shared" si="0"/>
        <v>0</v>
      </c>
      <c r="K30" s="545"/>
      <c r="L30" s="13"/>
    </row>
    <row r="31" spans="1:12" ht="20" customHeight="1">
      <c r="A31" s="3"/>
      <c r="B31" s="31">
        <v>10</v>
      </c>
      <c r="C31" s="547" t="s">
        <v>20</v>
      </c>
      <c r="D31" s="547"/>
      <c r="E31" s="547"/>
      <c r="F31" s="547"/>
      <c r="G31" s="547"/>
      <c r="H31" s="543">
        <f>SUM('Details - Szczegóły'!I738:I742,'Details - Szczegóły'!I747:I777,'Details - Szczegóły'!I781:I788,'Details - Szczegóły'!I792:I801)</f>
        <v>0</v>
      </c>
      <c r="I31" s="543"/>
      <c r="J31" s="544">
        <f t="shared" si="0"/>
        <v>0</v>
      </c>
      <c r="K31" s="545"/>
      <c r="L31" s="13"/>
    </row>
    <row r="32" spans="1:12" ht="20" customHeight="1">
      <c r="A32" s="3"/>
      <c r="B32" s="31">
        <v>11</v>
      </c>
      <c r="C32" s="547" t="s">
        <v>21</v>
      </c>
      <c r="D32" s="547"/>
      <c r="E32" s="547"/>
      <c r="F32" s="547"/>
      <c r="G32" s="547"/>
      <c r="H32" s="543">
        <f>SUM('Details - Szczegóły'!I811:I825,'Details - Szczegóły'!I829:I836)</f>
        <v>0</v>
      </c>
      <c r="I32" s="543"/>
      <c r="J32" s="544">
        <f t="shared" si="0"/>
        <v>0</v>
      </c>
      <c r="K32" s="545"/>
      <c r="L32" s="13"/>
    </row>
    <row r="33" spans="1:12" ht="20" customHeight="1">
      <c r="A33" s="3"/>
      <c r="B33" s="31">
        <v>12</v>
      </c>
      <c r="C33" s="547" t="s">
        <v>22</v>
      </c>
      <c r="D33" s="547"/>
      <c r="E33" s="547"/>
      <c r="F33" s="547"/>
      <c r="G33" s="547"/>
      <c r="H33" s="543">
        <f>SUM('Details - Szczegóły'!I846,'Details - Szczegóły'!I850:I860)</f>
        <v>0</v>
      </c>
      <c r="I33" s="543"/>
      <c r="J33" s="544">
        <f t="shared" si="0"/>
        <v>0</v>
      </c>
      <c r="K33" s="545"/>
      <c r="L33" s="13"/>
    </row>
    <row r="34" spans="1:12" ht="20" customHeight="1">
      <c r="A34" s="3"/>
      <c r="B34" s="31">
        <v>13</v>
      </c>
      <c r="C34" s="547" t="s">
        <v>23</v>
      </c>
      <c r="D34" s="547"/>
      <c r="E34" s="547"/>
      <c r="F34" s="547"/>
      <c r="G34" s="547"/>
      <c r="H34" s="543">
        <f>SUM('Details - Szczegóły'!I870:I884,'Details - Szczegóły'!I888:I895)</f>
        <v>0</v>
      </c>
      <c r="I34" s="543"/>
      <c r="J34" s="544">
        <f t="shared" si="0"/>
        <v>0</v>
      </c>
      <c r="K34" s="545"/>
      <c r="L34" s="13"/>
    </row>
    <row r="35" spans="1:12" ht="20" customHeight="1" thickBot="1">
      <c r="A35" s="3"/>
      <c r="B35" s="33">
        <v>14</v>
      </c>
      <c r="C35" s="594" t="s">
        <v>24</v>
      </c>
      <c r="D35" s="594"/>
      <c r="E35" s="594"/>
      <c r="F35" s="594"/>
      <c r="G35" s="594"/>
      <c r="H35" s="574">
        <f ca="1">SUM('Overtime - Nadgodziny'!G12:G17,'Overtime - Nadgodziny'!G22:G27,'Overtime - Nadgodziny'!G32:G37,'Overtime - Nadgodziny'!G42:G47,'Overtime - Nadgodziny'!G52:G57,'Overtime - Nadgodziny'!G64:G69,'Overtime - Nadgodziny'!G74:G79,'Overtime - Nadgodziny'!G84:G89,'Overtime - Nadgodziny'!G94:G99,'Overtime - Nadgodziny'!G104:G109,'Overtime - Nadgodziny'!G116:G121,'Overtime - Nadgodziny'!G126:G131,'Overtime - Nadgodziny'!G136:G141)</f>
        <v>0</v>
      </c>
      <c r="I35" s="574"/>
      <c r="J35" s="575">
        <f t="shared" si="0"/>
        <v>0</v>
      </c>
      <c r="K35" s="576"/>
      <c r="L35" s="13"/>
    </row>
    <row r="36" spans="1:12" ht="8" customHeight="1" thickBot="1">
      <c r="A36" s="3"/>
      <c r="B36" s="15"/>
      <c r="C36" s="15"/>
      <c r="D36" s="16"/>
      <c r="E36" s="17"/>
      <c r="F36" s="17"/>
      <c r="G36" s="15"/>
      <c r="H36" s="15"/>
      <c r="I36" s="18"/>
      <c r="J36" s="17"/>
      <c r="K36" s="17"/>
      <c r="L36" s="19"/>
    </row>
    <row r="37" spans="1:12" ht="20" customHeight="1" thickBot="1">
      <c r="A37" s="3"/>
      <c r="B37" s="15"/>
      <c r="C37" s="15"/>
      <c r="D37" s="16"/>
      <c r="E37" s="16"/>
      <c r="F37" s="586" t="s">
        <v>25</v>
      </c>
      <c r="G37" s="587"/>
      <c r="H37" s="537">
        <f ca="1">SUM(H22:H35)</f>
        <v>0</v>
      </c>
      <c r="I37" s="537"/>
      <c r="J37" s="588">
        <f>SUM(J22:J35)</f>
        <v>0</v>
      </c>
      <c r="K37" s="589"/>
      <c r="L37" s="19"/>
    </row>
    <row r="38" spans="1:12" ht="16.25" customHeight="1" thickBot="1">
      <c r="A38" s="3"/>
      <c r="B38" s="15"/>
      <c r="C38" s="15"/>
      <c r="D38" s="16"/>
      <c r="E38" s="17"/>
      <c r="F38" s="17"/>
      <c r="G38" s="15"/>
      <c r="H38" s="15"/>
      <c r="I38" s="18"/>
      <c r="J38" s="17"/>
      <c r="K38" s="17"/>
      <c r="L38" s="19"/>
    </row>
    <row r="39" spans="1:12" ht="20" customHeight="1">
      <c r="A39" s="3"/>
      <c r="B39" s="15"/>
      <c r="C39" s="15"/>
      <c r="D39" s="16"/>
      <c r="E39" s="17"/>
      <c r="F39" s="590" t="s">
        <v>26</v>
      </c>
      <c r="G39" s="591"/>
      <c r="H39" s="591"/>
      <c r="I39" s="591"/>
      <c r="J39" s="592">
        <f>AVERAGE(prowizje_szczegolowe)</f>
        <v>0</v>
      </c>
      <c r="K39" s="593"/>
      <c r="L39" s="19"/>
    </row>
    <row r="40" spans="1:12" ht="20" customHeight="1">
      <c r="A40" s="3"/>
      <c r="B40" s="15"/>
      <c r="C40" s="15"/>
      <c r="D40" s="16"/>
      <c r="E40" s="17"/>
      <c r="F40" s="583" t="s">
        <v>27</v>
      </c>
      <c r="G40" s="584"/>
      <c r="H40" s="584"/>
      <c r="I40" s="584"/>
      <c r="J40" s="577">
        <f>SUMIF('Details - Szczegóły'!C14:C895,"*prawa*",'Details - Szczegóły'!I14:I895)</f>
        <v>0</v>
      </c>
      <c r="K40" s="578"/>
      <c r="L40" s="19"/>
    </row>
    <row r="41" spans="1:12" ht="20" customHeight="1">
      <c r="A41" s="3"/>
      <c r="B41" s="15"/>
      <c r="C41" s="15"/>
      <c r="D41" s="16"/>
      <c r="E41" s="17"/>
      <c r="F41" s="583" t="s">
        <v>898</v>
      </c>
      <c r="G41" s="584"/>
      <c r="H41" s="584"/>
      <c r="I41" s="584"/>
      <c r="J41" s="577">
        <f ca="1">H37*(1+23%)</f>
        <v>0</v>
      </c>
      <c r="K41" s="578">
        <f ca="1">H37+H37*23%</f>
        <v>0</v>
      </c>
      <c r="L41" s="19"/>
    </row>
    <row r="42" spans="1:12" ht="20" customHeight="1" thickBot="1">
      <c r="A42" s="3"/>
      <c r="B42" s="15"/>
      <c r="C42" s="15"/>
      <c r="D42" s="16"/>
      <c r="E42" s="17"/>
      <c r="F42" s="579" t="s">
        <v>28</v>
      </c>
      <c r="G42" s="580"/>
      <c r="H42" s="580"/>
      <c r="I42" s="580"/>
      <c r="J42" s="581">
        <f>kurs1</f>
        <v>0</v>
      </c>
      <c r="K42" s="582"/>
      <c r="L42" s="19"/>
    </row>
    <row r="43" spans="1:12" ht="12" customHeight="1">
      <c r="A43" s="3"/>
      <c r="B43" s="15"/>
      <c r="C43" s="15"/>
      <c r="D43" s="16"/>
      <c r="E43" s="17"/>
      <c r="F43" s="17"/>
      <c r="G43" s="15"/>
      <c r="H43" s="15"/>
      <c r="I43" s="18"/>
      <c r="J43" s="17"/>
      <c r="K43" s="17"/>
      <c r="L43" s="19"/>
    </row>
    <row r="44" spans="1:12" ht="21" customHeight="1">
      <c r="A44" s="3"/>
      <c r="B44" s="1"/>
      <c r="C44" s="1"/>
      <c r="D44" s="1"/>
      <c r="E44" s="1"/>
      <c r="F44" s="428" t="s">
        <v>1040</v>
      </c>
      <c r="G44" s="429"/>
      <c r="H44" s="430"/>
      <c r="I44" s="430"/>
      <c r="J44" s="431"/>
      <c r="K44" s="431"/>
      <c r="L44" s="19"/>
    </row>
    <row r="45" spans="1:12" ht="15.5" customHeight="1">
      <c r="A45" s="3"/>
      <c r="B45" s="1"/>
      <c r="C45" s="1"/>
      <c r="D45" s="1"/>
      <c r="E45" s="1"/>
      <c r="F45" s="595" t="s">
        <v>1042</v>
      </c>
      <c r="G45" s="596"/>
      <c r="H45" s="596"/>
      <c r="I45" s="596"/>
      <c r="J45" s="330"/>
      <c r="K45" s="326" t="s">
        <v>32</v>
      </c>
      <c r="L45" s="19"/>
    </row>
    <row r="46" spans="1:12" ht="15.5" customHeight="1">
      <c r="A46" s="3"/>
      <c r="B46" s="1"/>
      <c r="C46" s="1"/>
      <c r="D46" s="1"/>
      <c r="E46" s="1"/>
      <c r="F46" s="597" t="s">
        <v>1041</v>
      </c>
      <c r="G46" s="598"/>
      <c r="H46" s="598"/>
      <c r="I46" s="598"/>
      <c r="J46" s="389">
        <v>0</v>
      </c>
      <c r="K46" s="395">
        <f>IF(OR(kurs1="",kurs1=0),0,J46/kurs1)</f>
        <v>0</v>
      </c>
      <c r="L46" s="1"/>
    </row>
    <row r="47" spans="1:12" ht="15.5" customHeight="1">
      <c r="A47" s="3"/>
      <c r="B47" s="1"/>
      <c r="C47" s="1"/>
      <c r="D47" s="1"/>
      <c r="E47" s="1"/>
      <c r="F47" s="599" t="s">
        <v>1043</v>
      </c>
      <c r="G47" s="600"/>
      <c r="H47" s="600"/>
      <c r="I47" s="600"/>
      <c r="J47" s="390">
        <f ca="1">IF(J46&lt;=H37,H37-J46,"Błąd")</f>
        <v>0</v>
      </c>
      <c r="K47" s="396">
        <f>IF(OR(kurs1="",kurs1=0),0,J47/kurs1)</f>
        <v>0</v>
      </c>
      <c r="L47" s="1"/>
    </row>
    <row r="48" spans="1:12" ht="15.5" customHeight="1">
      <c r="A48" s="3"/>
      <c r="B48" s="1"/>
      <c r="C48" s="1"/>
      <c r="D48" s="1"/>
      <c r="E48" s="1"/>
      <c r="F48" s="601" t="s">
        <v>1044</v>
      </c>
      <c r="G48" s="602"/>
      <c r="H48" s="602"/>
      <c r="I48" s="602"/>
      <c r="J48" s="391">
        <f>SUM('Cennik i ilość nadgodzin'!C146:C149)</f>
        <v>0</v>
      </c>
      <c r="K48" s="397">
        <f>IF(OR(kurs1="",kurs1=0),0,J48/kurs1)</f>
        <v>0</v>
      </c>
      <c r="L48" s="1"/>
    </row>
    <row r="49" spans="1:12" ht="15.5" customHeight="1">
      <c r="A49" s="3"/>
      <c r="B49" s="1"/>
      <c r="C49" s="1"/>
      <c r="D49" s="1"/>
      <c r="E49" s="1"/>
      <c r="F49" s="20"/>
      <c r="G49" s="20"/>
      <c r="H49" s="20"/>
      <c r="I49" s="20"/>
      <c r="J49" s="21"/>
      <c r="K49" s="22"/>
      <c r="L49" s="23"/>
    </row>
    <row r="50" spans="1:12" ht="15.5" customHeight="1">
      <c r="A50" s="3"/>
      <c r="B50" s="1"/>
      <c r="C50" s="1"/>
      <c r="D50" s="1"/>
      <c r="E50" s="1"/>
      <c r="F50" s="432" t="s">
        <v>899</v>
      </c>
      <c r="G50" s="34"/>
      <c r="H50" s="327"/>
      <c r="I50" s="422">
        <v>0</v>
      </c>
      <c r="J50" s="392">
        <f ca="1">J47*I50/365</f>
        <v>0</v>
      </c>
      <c r="K50" s="398">
        <f>IF(OR(kurs1="",kurs1=0),0,J50/kurs1)</f>
        <v>0</v>
      </c>
      <c r="L50" s="1"/>
    </row>
    <row r="51" spans="1:12" ht="15.5" customHeight="1">
      <c r="A51" s="3"/>
      <c r="B51" s="1"/>
      <c r="C51" s="1"/>
      <c r="D51" s="1"/>
      <c r="E51" s="1"/>
      <c r="F51" s="433" t="s">
        <v>897</v>
      </c>
      <c r="G51" s="35"/>
      <c r="H51" s="328"/>
      <c r="I51" s="423">
        <v>0</v>
      </c>
      <c r="J51" s="393">
        <f ca="1">J47*I51/365</f>
        <v>0</v>
      </c>
      <c r="K51" s="396">
        <f>IF(OR(kurs1="",kurs1=0),0,J51/kurs1)</f>
        <v>0</v>
      </c>
      <c r="L51" s="1"/>
    </row>
    <row r="52" spans="1:12" ht="15.5" customHeight="1">
      <c r="A52" s="3"/>
      <c r="B52" s="1"/>
      <c r="C52" s="1"/>
      <c r="D52" s="1"/>
      <c r="E52" s="1"/>
      <c r="F52" s="433" t="s">
        <v>895</v>
      </c>
      <c r="G52" s="35"/>
      <c r="H52" s="328"/>
      <c r="I52" s="423">
        <v>0</v>
      </c>
      <c r="J52" s="393">
        <f ca="1">J47*I52/365</f>
        <v>0</v>
      </c>
      <c r="K52" s="396">
        <f>IF(OR(kurs1="",kurs1=0),0,J52/kurs1)</f>
        <v>0</v>
      </c>
      <c r="L52" s="1"/>
    </row>
    <row r="53" spans="1:12" ht="15.5" customHeight="1">
      <c r="A53" s="3"/>
      <c r="B53" s="1"/>
      <c r="C53" s="1"/>
      <c r="D53" s="1"/>
      <c r="E53" s="1"/>
      <c r="F53" s="434" t="s">
        <v>896</v>
      </c>
      <c r="G53" s="36"/>
      <c r="H53" s="329"/>
      <c r="I53" s="424">
        <v>0</v>
      </c>
      <c r="J53" s="394">
        <f ca="1">J47*I53/365</f>
        <v>0</v>
      </c>
      <c r="K53" s="397">
        <f>IF(OR(kurs1="",kurs1=0),0,J53/kurs1)</f>
        <v>0</v>
      </c>
      <c r="L53" s="1"/>
    </row>
    <row r="54" spans="1:12" ht="12.75" customHeight="1">
      <c r="A54" s="3"/>
      <c r="B54" s="1"/>
      <c r="C54" s="1"/>
      <c r="D54" s="1"/>
      <c r="E54" s="1"/>
      <c r="F54" s="24"/>
      <c r="G54" s="25"/>
      <c r="H54" s="25"/>
      <c r="I54" s="24"/>
      <c r="J54" s="17"/>
      <c r="K54" s="17"/>
      <c r="L54" s="1"/>
    </row>
    <row r="55" spans="1:12" ht="15.5" customHeight="1">
      <c r="A55" s="3"/>
      <c r="B55" s="1"/>
      <c r="C55" s="1"/>
      <c r="D55" s="1"/>
      <c r="E55" s="1"/>
      <c r="F55" s="557" t="s">
        <v>25</v>
      </c>
      <c r="G55" s="558"/>
      <c r="H55" s="558"/>
      <c r="I55" s="559"/>
      <c r="J55" s="416">
        <f ca="1">J46+J47+J48</f>
        <v>0</v>
      </c>
      <c r="K55" s="399">
        <f>IF(OR(kurs1="",kurs1=0),0,J55/kurs1)</f>
        <v>0</v>
      </c>
      <c r="L55" s="1"/>
    </row>
    <row r="56" spans="1:12" ht="15.5" customHeight="1">
      <c r="A56" s="3"/>
      <c r="B56" s="15"/>
      <c r="C56" s="15"/>
      <c r="D56" s="16"/>
      <c r="E56" s="17"/>
      <c r="F56" s="26"/>
      <c r="G56" s="26"/>
      <c r="H56" s="26"/>
      <c r="I56" s="26"/>
      <c r="J56" s="27"/>
      <c r="K56" s="28"/>
      <c r="L56" s="19"/>
    </row>
    <row r="57" spans="1:12" ht="15.5" customHeight="1">
      <c r="A57" s="3"/>
      <c r="B57" s="15"/>
      <c r="C57" s="15"/>
      <c r="D57" s="16"/>
      <c r="E57" s="17"/>
      <c r="F57" s="26"/>
      <c r="G57" s="26"/>
      <c r="H57" s="26"/>
      <c r="I57" s="26"/>
      <c r="J57" s="27"/>
      <c r="K57" s="28"/>
      <c r="L57" s="19"/>
    </row>
    <row r="58" spans="1:12" ht="13">
      <c r="A58" s="3"/>
      <c r="B58" s="546" t="s">
        <v>29</v>
      </c>
      <c r="C58" s="546"/>
      <c r="D58" s="546"/>
      <c r="E58" s="546"/>
      <c r="F58" s="546"/>
      <c r="G58" s="546"/>
      <c r="H58" s="546"/>
      <c r="I58" s="546"/>
      <c r="J58" s="546"/>
      <c r="K58" s="435">
        <v>43101</v>
      </c>
      <c r="L58" s="19"/>
    </row>
    <row r="59" spans="1:12" ht="13">
      <c r="A59" s="3"/>
      <c r="B59" s="15"/>
      <c r="C59" s="15"/>
      <c r="D59" s="16"/>
      <c r="E59" s="17"/>
      <c r="F59" s="17"/>
      <c r="G59" s="15"/>
      <c r="H59" s="15"/>
      <c r="I59" s="18"/>
      <c r="J59" s="17"/>
      <c r="K59" s="17"/>
      <c r="L59" s="19"/>
    </row>
    <row r="60" spans="1:12" ht="13">
      <c r="A60" s="3"/>
      <c r="B60" s="3"/>
      <c r="C60" s="538" t="s">
        <v>30</v>
      </c>
      <c r="D60" s="538"/>
      <c r="E60" s="538"/>
      <c r="F60" s="539"/>
      <c r="G60" s="539"/>
      <c r="H60" s="539"/>
      <c r="I60" s="539"/>
      <c r="J60" s="539"/>
      <c r="K60" s="539"/>
      <c r="L60" s="19"/>
    </row>
    <row r="61" spans="1:12" ht="13">
      <c r="A61" s="3"/>
      <c r="B61" s="29"/>
      <c r="C61" s="30"/>
      <c r="D61" s="30"/>
      <c r="E61" s="3"/>
      <c r="F61" s="540" t="s">
        <v>31</v>
      </c>
      <c r="G61" s="540"/>
      <c r="H61" s="540"/>
      <c r="I61" s="540"/>
      <c r="J61" s="540"/>
      <c r="K61" s="540"/>
      <c r="L61" s="19"/>
    </row>
    <row r="62" spans="1:12" ht="17" customHeight="1">
      <c r="A62" s="3"/>
      <c r="B62" s="15"/>
      <c r="C62" s="15"/>
      <c r="D62" s="18"/>
      <c r="E62" s="17"/>
      <c r="F62" s="17"/>
      <c r="G62" s="15"/>
      <c r="H62" s="15"/>
      <c r="I62" s="18"/>
      <c r="J62" s="17"/>
      <c r="K62" s="17"/>
      <c r="L62" s="17"/>
    </row>
  </sheetData>
  <sheetProtection sheet="1" selectLockedCells="1"/>
  <mergeCells count="89">
    <mergeCell ref="F45:I45"/>
    <mergeCell ref="F46:I46"/>
    <mergeCell ref="F47:I47"/>
    <mergeCell ref="F48:I48"/>
    <mergeCell ref="F40:I40"/>
    <mergeCell ref="J40:K40"/>
    <mergeCell ref="F42:I42"/>
    <mergeCell ref="J42:K42"/>
    <mergeCell ref="F41:I41"/>
    <mergeCell ref="J29:K29"/>
    <mergeCell ref="H29:I29"/>
    <mergeCell ref="J41:K41"/>
    <mergeCell ref="F37:G37"/>
    <mergeCell ref="J37:K37"/>
    <mergeCell ref="F39:I39"/>
    <mergeCell ref="J39:K39"/>
    <mergeCell ref="C34:G34"/>
    <mergeCell ref="H34:I34"/>
    <mergeCell ref="J34:K34"/>
    <mergeCell ref="C35:G35"/>
    <mergeCell ref="C31:G31"/>
    <mergeCell ref="C32:G32"/>
    <mergeCell ref="H32:I32"/>
    <mergeCell ref="J32:K32"/>
    <mergeCell ref="C33:G33"/>
    <mergeCell ref="H33:I33"/>
    <mergeCell ref="J33:K33"/>
    <mergeCell ref="H27:I27"/>
    <mergeCell ref="J27:K27"/>
    <mergeCell ref="H31:I31"/>
    <mergeCell ref="J31:K31"/>
    <mergeCell ref="H35:I35"/>
    <mergeCell ref="J35:K35"/>
    <mergeCell ref="B2:K2"/>
    <mergeCell ref="B4:K4"/>
    <mergeCell ref="B5:K5"/>
    <mergeCell ref="B7:E7"/>
    <mergeCell ref="J7:K10"/>
    <mergeCell ref="F7:I7"/>
    <mergeCell ref="B8:E8"/>
    <mergeCell ref="B9:E9"/>
    <mergeCell ref="B10:E10"/>
    <mergeCell ref="F8:I8"/>
    <mergeCell ref="F9:I9"/>
    <mergeCell ref="F10:I10"/>
    <mergeCell ref="F55:I55"/>
    <mergeCell ref="B17:E17"/>
    <mergeCell ref="F17:K17"/>
    <mergeCell ref="B18:E18"/>
    <mergeCell ref="F18:K18"/>
    <mergeCell ref="H25:I25"/>
    <mergeCell ref="C28:G28"/>
    <mergeCell ref="H28:I28"/>
    <mergeCell ref="J28:K28"/>
    <mergeCell ref="C30:G30"/>
    <mergeCell ref="H30:I30"/>
    <mergeCell ref="J30:K30"/>
    <mergeCell ref="C26:G26"/>
    <mergeCell ref="H26:I26"/>
    <mergeCell ref="J26:K26"/>
    <mergeCell ref="C27:G27"/>
    <mergeCell ref="J25:K25"/>
    <mergeCell ref="B11:E11"/>
    <mergeCell ref="B19:E19"/>
    <mergeCell ref="B13:E13"/>
    <mergeCell ref="F13:K13"/>
    <mergeCell ref="B12:E12"/>
    <mergeCell ref="F12:K12"/>
    <mergeCell ref="B14:E14"/>
    <mergeCell ref="F14:K14"/>
    <mergeCell ref="B15:E15"/>
    <mergeCell ref="F15:K15"/>
    <mergeCell ref="B16:E16"/>
    <mergeCell ref="H37:I37"/>
    <mergeCell ref="C60:E60"/>
    <mergeCell ref="F60:K60"/>
    <mergeCell ref="F61:K61"/>
    <mergeCell ref="B21:K21"/>
    <mergeCell ref="C22:G22"/>
    <mergeCell ref="H22:I22"/>
    <mergeCell ref="J22:K22"/>
    <mergeCell ref="B58:J58"/>
    <mergeCell ref="C23:G23"/>
    <mergeCell ref="H23:I23"/>
    <mergeCell ref="J23:K23"/>
    <mergeCell ref="C24:G24"/>
    <mergeCell ref="H24:I24"/>
    <mergeCell ref="J24:K24"/>
    <mergeCell ref="C25:G25"/>
  </mergeCells>
  <conditionalFormatting sqref="F11">
    <cfRule type="expression" dxfId="9" priority="7">
      <formula>SEARCH("prawa",$C11)</formula>
    </cfRule>
  </conditionalFormatting>
  <conditionalFormatting sqref="F16">
    <cfRule type="expression" dxfId="8" priority="6">
      <formula>SEARCH("prawa",$C16)</formula>
    </cfRule>
  </conditionalFormatting>
  <conditionalFormatting sqref="F19">
    <cfRule type="expression" dxfId="7" priority="5">
      <formula>SEARCH("prawa",$C19)</formula>
    </cfRule>
  </conditionalFormatting>
  <conditionalFormatting sqref="H37">
    <cfRule type="expression" dxfId="6" priority="4">
      <formula>SEARCH("prawa",$C37)</formula>
    </cfRule>
  </conditionalFormatting>
  <conditionalFormatting sqref="H37">
    <cfRule type="expression" dxfId="5" priority="3">
      <formula>SEARCH("prawa",$C37)</formula>
    </cfRule>
  </conditionalFormatting>
  <conditionalFormatting sqref="J55">
    <cfRule type="expression" dxfId="4" priority="2">
      <formula>SEARCH("prawa",$C55)</formula>
    </cfRule>
  </conditionalFormatting>
  <conditionalFormatting sqref="J55">
    <cfRule type="expression" dxfId="3" priority="1">
      <formula>SEARCH("prawa",$C55)</formula>
    </cfRule>
  </conditionalFormatting>
  <dataValidations count="1">
    <dataValidation type="decimal" allowBlank="1" showErrorMessage="1" errorTitle="UWAGA" error="Wartość przedpłaty nie może być wyższa niż TOTAL" sqref="J46" xr:uid="{2DD55D92-EF59-4181-A736-2FE76D4F57F4}">
      <formula1>0</formula1>
      <formula2>H37</formula2>
    </dataValidation>
  </dataValidations>
  <printOptions horizontalCentered="1"/>
  <pageMargins left="0.39370078740157483" right="0.39370078740157483" top="0.39370078740157483" bottom="0.59055118110236227" header="0.39370078740157483" footer="0.39370078740157483"/>
  <pageSetup paperSize="9" scale="69" firstPageNumber="0" orientation="portrait" horizontalDpi="300" verticalDpi="300" r:id="rId1"/>
  <headerFooter scaleWithDoc="0">
    <oddFooter>&amp;L&amp;"Verdana,Normalny"&amp;8&amp;F, str. &amp;P z &amp;N&amp;R&amp;G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1BC08-35F2-4DAC-A836-36F7C8E9A67E}">
  <sheetPr codeName="Arkusz2">
    <pageSetUpPr fitToPage="1"/>
  </sheetPr>
  <dimension ref="A1:K199"/>
  <sheetViews>
    <sheetView showGridLines="0" zoomScaleNormal="100" workbookViewId="0">
      <selection activeCell="B8" sqref="B8:J10"/>
    </sheetView>
  </sheetViews>
  <sheetFormatPr baseColWidth="10" defaultColWidth="0" defaultRowHeight="13" zeroHeight="1"/>
  <cols>
    <col min="1" max="1" width="3.33203125" style="37" customWidth="1"/>
    <col min="2" max="10" width="13.6640625" style="37" customWidth="1"/>
    <col min="11" max="11" width="3.33203125" style="37" customWidth="1"/>
    <col min="12" max="16384" width="2.6640625" hidden="1"/>
  </cols>
  <sheetData>
    <row r="1" spans="1:11">
      <c r="A1" s="2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53" customHeight="1">
      <c r="A2" s="2"/>
      <c r="B2" s="560"/>
      <c r="C2" s="560"/>
      <c r="D2" s="560"/>
      <c r="E2" s="560"/>
      <c r="F2" s="560"/>
      <c r="G2" s="560"/>
      <c r="H2" s="560"/>
      <c r="I2" s="560"/>
      <c r="J2" s="560"/>
      <c r="K2" s="560"/>
    </row>
    <row r="3" spans="1:11" ht="14" thickBot="1">
      <c r="A3" s="2"/>
      <c r="B3" s="685"/>
      <c r="C3" s="685"/>
      <c r="D3" s="685"/>
      <c r="E3" s="685"/>
      <c r="F3" s="685"/>
      <c r="G3" s="685"/>
      <c r="H3" s="685"/>
      <c r="I3" s="685"/>
      <c r="J3" s="685"/>
      <c r="K3" s="2"/>
    </row>
    <row r="4" spans="1:11" ht="72" customHeight="1">
      <c r="A4" s="3"/>
      <c r="B4" s="561" t="s">
        <v>0</v>
      </c>
      <c r="C4" s="562"/>
      <c r="D4" s="562"/>
      <c r="E4" s="562"/>
      <c r="F4" s="562"/>
      <c r="G4" s="562"/>
      <c r="H4" s="562"/>
      <c r="I4" s="562"/>
      <c r="J4" s="563"/>
      <c r="K4" s="3"/>
    </row>
    <row r="5" spans="1:11" ht="12" customHeight="1" thickBot="1">
      <c r="A5" s="3"/>
      <c r="B5" s="679"/>
      <c r="C5" s="680"/>
      <c r="D5" s="680"/>
      <c r="E5" s="680"/>
      <c r="F5" s="680"/>
      <c r="G5" s="680"/>
      <c r="H5" s="680"/>
      <c r="I5" s="680"/>
      <c r="J5" s="681"/>
      <c r="K5" s="3"/>
    </row>
    <row r="6" spans="1:11" ht="20" customHeight="1">
      <c r="A6" s="3"/>
      <c r="B6" s="682"/>
      <c r="C6" s="682"/>
      <c r="D6" s="682"/>
      <c r="E6" s="682"/>
      <c r="F6" s="682"/>
      <c r="G6" s="682"/>
      <c r="H6" s="682"/>
      <c r="I6" s="682"/>
      <c r="J6" s="682"/>
      <c r="K6" s="3"/>
    </row>
    <row r="7" spans="1:11" ht="20" customHeight="1" thickBot="1">
      <c r="A7" s="11"/>
      <c r="B7" s="675" t="s">
        <v>34</v>
      </c>
      <c r="C7" s="675"/>
      <c r="D7" s="675"/>
      <c r="E7" s="675"/>
      <c r="F7" s="675"/>
      <c r="G7" s="675"/>
      <c r="H7" s="675"/>
      <c r="I7" s="675"/>
      <c r="J7" s="675"/>
      <c r="K7" s="11"/>
    </row>
    <row r="8" spans="1:11" ht="16.25" customHeight="1">
      <c r="A8" s="3"/>
      <c r="B8" s="686" t="s">
        <v>1017</v>
      </c>
      <c r="C8" s="687"/>
      <c r="D8" s="687"/>
      <c r="E8" s="687"/>
      <c r="F8" s="687"/>
      <c r="G8" s="687"/>
      <c r="H8" s="687"/>
      <c r="I8" s="687"/>
      <c r="J8" s="688"/>
      <c r="K8" s="3"/>
    </row>
    <row r="9" spans="1:11" ht="40.25" customHeight="1">
      <c r="A9" s="3"/>
      <c r="B9" s="689"/>
      <c r="C9" s="690"/>
      <c r="D9" s="690"/>
      <c r="E9" s="690"/>
      <c r="F9" s="690"/>
      <c r="G9" s="690"/>
      <c r="H9" s="690"/>
      <c r="I9" s="690"/>
      <c r="J9" s="691"/>
      <c r="K9" s="3"/>
    </row>
    <row r="10" spans="1:11" ht="16.25" customHeight="1" thickBot="1">
      <c r="A10" s="3"/>
      <c r="B10" s="692"/>
      <c r="C10" s="693"/>
      <c r="D10" s="693"/>
      <c r="E10" s="693"/>
      <c r="F10" s="693"/>
      <c r="G10" s="693"/>
      <c r="H10" s="693"/>
      <c r="I10" s="693"/>
      <c r="J10" s="694"/>
      <c r="K10" s="3"/>
    </row>
    <row r="11" spans="1:11" ht="14" thickBot="1">
      <c r="A11" s="39"/>
      <c r="B11" s="683"/>
      <c r="C11" s="683"/>
      <c r="D11" s="683"/>
      <c r="E11" s="683"/>
      <c r="F11" s="683"/>
      <c r="G11" s="683"/>
      <c r="H11" s="683"/>
      <c r="I11" s="683"/>
      <c r="J11" s="683"/>
      <c r="K11" s="39"/>
    </row>
    <row r="12" spans="1:11" ht="16.25" customHeight="1">
      <c r="A12" s="11"/>
      <c r="B12" s="619" t="s">
        <v>900</v>
      </c>
      <c r="C12" s="620"/>
      <c r="D12" s="620"/>
      <c r="E12" s="620"/>
      <c r="F12" s="620"/>
      <c r="G12" s="620"/>
      <c r="H12" s="620"/>
      <c r="I12" s="620"/>
      <c r="J12" s="621"/>
      <c r="K12" s="11"/>
    </row>
    <row r="13" spans="1:11" ht="16.25" customHeight="1">
      <c r="A13" s="3"/>
      <c r="B13" s="609" t="s">
        <v>1027</v>
      </c>
      <c r="C13" s="610"/>
      <c r="D13" s="610"/>
      <c r="E13" s="610"/>
      <c r="F13" s="610"/>
      <c r="G13" s="610"/>
      <c r="H13" s="610"/>
      <c r="I13" s="610"/>
      <c r="J13" s="611"/>
      <c r="K13" s="3"/>
    </row>
    <row r="14" spans="1:11" ht="32" customHeight="1">
      <c r="A14" s="40"/>
      <c r="B14" s="641" t="s">
        <v>36</v>
      </c>
      <c r="C14" s="642"/>
      <c r="D14" s="642"/>
      <c r="E14" s="642"/>
      <c r="F14" s="642"/>
      <c r="G14" s="642"/>
      <c r="H14" s="642"/>
      <c r="I14" s="642"/>
      <c r="J14" s="643"/>
      <c r="K14" s="40"/>
    </row>
    <row r="15" spans="1:11" ht="32" customHeight="1">
      <c r="A15" s="40"/>
      <c r="B15" s="641" t="s">
        <v>1030</v>
      </c>
      <c r="C15" s="642"/>
      <c r="D15" s="642"/>
      <c r="E15" s="642"/>
      <c r="F15" s="642"/>
      <c r="G15" s="642"/>
      <c r="H15" s="642"/>
      <c r="I15" s="642"/>
      <c r="J15" s="643"/>
      <c r="K15" s="40"/>
    </row>
    <row r="16" spans="1:11" ht="16.25" customHeight="1" thickBot="1">
      <c r="A16" s="3"/>
      <c r="B16" s="676"/>
      <c r="C16" s="677"/>
      <c r="D16" s="677"/>
      <c r="E16" s="677"/>
      <c r="F16" s="677"/>
      <c r="G16" s="677"/>
      <c r="H16" s="677"/>
      <c r="I16" s="677"/>
      <c r="J16" s="678"/>
      <c r="K16" s="3"/>
    </row>
    <row r="17" spans="1:11" ht="8" customHeight="1" thickBot="1">
      <c r="A17" s="3"/>
      <c r="B17" s="684"/>
      <c r="C17" s="684"/>
      <c r="D17" s="684"/>
      <c r="E17" s="684"/>
      <c r="F17" s="684"/>
      <c r="G17" s="684"/>
      <c r="H17" s="684"/>
      <c r="I17" s="684"/>
      <c r="J17" s="684"/>
      <c r="K17" s="3"/>
    </row>
    <row r="18" spans="1:11" ht="16.25" customHeight="1">
      <c r="A18" s="11"/>
      <c r="B18" s="619" t="s">
        <v>35</v>
      </c>
      <c r="C18" s="620"/>
      <c r="D18" s="620"/>
      <c r="E18" s="620"/>
      <c r="F18" s="620"/>
      <c r="G18" s="620"/>
      <c r="H18" s="620"/>
      <c r="I18" s="620"/>
      <c r="J18" s="621"/>
      <c r="K18" s="11"/>
    </row>
    <row r="19" spans="1:11" ht="16.25" customHeight="1">
      <c r="A19" s="3"/>
      <c r="B19" s="510" t="s">
        <v>1027</v>
      </c>
      <c r="C19" s="501"/>
      <c r="D19" s="501"/>
      <c r="E19" s="501"/>
      <c r="F19" s="501"/>
      <c r="G19" s="501"/>
      <c r="H19" s="501"/>
      <c r="I19" s="501"/>
      <c r="J19" s="502"/>
      <c r="K19" s="3"/>
    </row>
    <row r="20" spans="1:11" ht="16.25" customHeight="1">
      <c r="A20" s="3"/>
      <c r="B20" s="669" t="s">
        <v>1028</v>
      </c>
      <c r="C20" s="670"/>
      <c r="D20" s="670"/>
      <c r="E20" s="670"/>
      <c r="F20" s="670"/>
      <c r="G20" s="670"/>
      <c r="H20" s="670"/>
      <c r="I20" s="670"/>
      <c r="J20" s="671"/>
      <c r="K20" s="3"/>
    </row>
    <row r="21" spans="1:11" ht="16.25" customHeight="1">
      <c r="A21" s="3"/>
      <c r="B21" s="672" t="s">
        <v>1014</v>
      </c>
      <c r="C21" s="673"/>
      <c r="D21" s="673"/>
      <c r="E21" s="673"/>
      <c r="F21" s="673"/>
      <c r="G21" s="673"/>
      <c r="H21" s="673"/>
      <c r="I21" s="673"/>
      <c r="J21" s="674"/>
      <c r="K21" s="3"/>
    </row>
    <row r="22" spans="1:11" ht="16.25" customHeight="1">
      <c r="A22" s="3"/>
      <c r="B22" s="672" t="s">
        <v>1011</v>
      </c>
      <c r="C22" s="673"/>
      <c r="D22" s="673"/>
      <c r="E22" s="673"/>
      <c r="F22" s="673"/>
      <c r="G22" s="673"/>
      <c r="H22" s="673"/>
      <c r="I22" s="673"/>
      <c r="J22" s="674"/>
      <c r="K22" s="3"/>
    </row>
    <row r="23" spans="1:11" ht="16.25" customHeight="1">
      <c r="A23" s="3"/>
      <c r="B23" s="672" t="s">
        <v>1012</v>
      </c>
      <c r="C23" s="673"/>
      <c r="D23" s="673"/>
      <c r="E23" s="673"/>
      <c r="F23" s="673"/>
      <c r="G23" s="673"/>
      <c r="H23" s="673"/>
      <c r="I23" s="673"/>
      <c r="J23" s="674"/>
      <c r="K23" s="3"/>
    </row>
    <row r="24" spans="1:11" ht="16.25" customHeight="1">
      <c r="A24" s="3"/>
      <c r="B24" s="672" t="s">
        <v>1013</v>
      </c>
      <c r="C24" s="673"/>
      <c r="D24" s="673"/>
      <c r="E24" s="673"/>
      <c r="F24" s="673"/>
      <c r="G24" s="673"/>
      <c r="H24" s="673"/>
      <c r="I24" s="673"/>
      <c r="J24" s="674"/>
      <c r="K24" s="3"/>
    </row>
    <row r="25" spans="1:11" ht="16.25" customHeight="1">
      <c r="A25" s="3"/>
      <c r="B25" s="672" t="s">
        <v>1015</v>
      </c>
      <c r="C25" s="673"/>
      <c r="D25" s="673"/>
      <c r="E25" s="673"/>
      <c r="F25" s="673"/>
      <c r="G25" s="673"/>
      <c r="H25" s="673"/>
      <c r="I25" s="673"/>
      <c r="J25" s="674"/>
      <c r="K25" s="3"/>
    </row>
    <row r="26" spans="1:11" ht="16.25" customHeight="1">
      <c r="A26" s="3"/>
      <c r="B26" s="672" t="s">
        <v>1016</v>
      </c>
      <c r="C26" s="673"/>
      <c r="D26" s="673"/>
      <c r="E26" s="673"/>
      <c r="F26" s="673"/>
      <c r="G26" s="673"/>
      <c r="H26" s="673"/>
      <c r="I26" s="673"/>
      <c r="J26" s="674"/>
      <c r="K26" s="3"/>
    </row>
    <row r="27" spans="1:11" ht="16.25" customHeight="1">
      <c r="A27" s="3"/>
      <c r="B27" s="695"/>
      <c r="C27" s="696"/>
      <c r="D27" s="696"/>
      <c r="E27" s="696"/>
      <c r="F27" s="696"/>
      <c r="G27" s="696"/>
      <c r="H27" s="696"/>
      <c r="I27" s="696"/>
      <c r="J27" s="697"/>
      <c r="K27" s="3"/>
    </row>
    <row r="28" spans="1:11" ht="16.25" customHeight="1">
      <c r="A28" s="3"/>
      <c r="B28" s="698" t="s">
        <v>1018</v>
      </c>
      <c r="C28" s="699"/>
      <c r="D28" s="699"/>
      <c r="E28" s="699"/>
      <c r="F28" s="699"/>
      <c r="G28" s="699"/>
      <c r="H28" s="699"/>
      <c r="I28" s="699"/>
      <c r="J28" s="700"/>
      <c r="K28" s="3"/>
    </row>
    <row r="29" spans="1:11" ht="16.25" customHeight="1">
      <c r="A29" s="3"/>
      <c r="B29" s="672" t="s">
        <v>1011</v>
      </c>
      <c r="C29" s="673"/>
      <c r="D29" s="673"/>
      <c r="E29" s="673"/>
      <c r="F29" s="673"/>
      <c r="G29" s="673"/>
      <c r="H29" s="673"/>
      <c r="I29" s="673"/>
      <c r="J29" s="674"/>
      <c r="K29" s="3"/>
    </row>
    <row r="30" spans="1:11" ht="16.25" customHeight="1">
      <c r="A30" s="3"/>
      <c r="B30" s="672" t="s">
        <v>1012</v>
      </c>
      <c r="C30" s="673"/>
      <c r="D30" s="673"/>
      <c r="E30" s="673"/>
      <c r="F30" s="673"/>
      <c r="G30" s="673"/>
      <c r="H30" s="673"/>
      <c r="I30" s="673"/>
      <c r="J30" s="674"/>
      <c r="K30" s="3"/>
    </row>
    <row r="31" spans="1:11" ht="16.25" customHeight="1">
      <c r="A31" s="3"/>
      <c r="B31" s="672" t="s">
        <v>1016</v>
      </c>
      <c r="C31" s="673"/>
      <c r="D31" s="673"/>
      <c r="E31" s="673"/>
      <c r="F31" s="673"/>
      <c r="G31" s="673"/>
      <c r="H31" s="673"/>
      <c r="I31" s="673"/>
      <c r="J31" s="674"/>
      <c r="K31" s="3"/>
    </row>
    <row r="32" spans="1:11" ht="16.25" customHeight="1">
      <c r="A32" s="3"/>
      <c r="B32" s="695"/>
      <c r="C32" s="696"/>
      <c r="D32" s="696"/>
      <c r="E32" s="696"/>
      <c r="F32" s="696"/>
      <c r="G32" s="696"/>
      <c r="H32" s="696"/>
      <c r="I32" s="696"/>
      <c r="J32" s="697"/>
      <c r="K32" s="3"/>
    </row>
    <row r="33" spans="1:11" ht="16.25" customHeight="1">
      <c r="A33" s="3"/>
      <c r="B33" s="698" t="s">
        <v>976</v>
      </c>
      <c r="C33" s="699"/>
      <c r="D33" s="699"/>
      <c r="E33" s="699"/>
      <c r="F33" s="699"/>
      <c r="G33" s="699"/>
      <c r="H33" s="699"/>
      <c r="I33" s="699"/>
      <c r="J33" s="700"/>
      <c r="K33" s="3"/>
    </row>
    <row r="34" spans="1:11" ht="16.25" customHeight="1">
      <c r="A34" s="3"/>
      <c r="B34" s="672" t="s">
        <v>1019</v>
      </c>
      <c r="C34" s="673"/>
      <c r="D34" s="673"/>
      <c r="E34" s="673"/>
      <c r="F34" s="673"/>
      <c r="G34" s="673"/>
      <c r="H34" s="673"/>
      <c r="I34" s="673"/>
      <c r="J34" s="674"/>
      <c r="K34" s="3"/>
    </row>
    <row r="35" spans="1:11" ht="16.25" customHeight="1">
      <c r="A35" s="3"/>
      <c r="B35" s="672" t="s">
        <v>1020</v>
      </c>
      <c r="C35" s="673"/>
      <c r="D35" s="673"/>
      <c r="E35" s="673"/>
      <c r="F35" s="673"/>
      <c r="G35" s="673"/>
      <c r="H35" s="673"/>
      <c r="I35" s="673"/>
      <c r="J35" s="674"/>
      <c r="K35" s="3"/>
    </row>
    <row r="36" spans="1:11" ht="16.25" customHeight="1">
      <c r="A36" s="3"/>
      <c r="B36" s="672" t="s">
        <v>1021</v>
      </c>
      <c r="C36" s="673"/>
      <c r="D36" s="673"/>
      <c r="E36" s="673"/>
      <c r="F36" s="673"/>
      <c r="G36" s="673"/>
      <c r="H36" s="673"/>
      <c r="I36" s="673"/>
      <c r="J36" s="674"/>
      <c r="K36" s="3"/>
    </row>
    <row r="37" spans="1:11" ht="16.25" customHeight="1">
      <c r="A37" s="3"/>
      <c r="B37" s="701" t="s">
        <v>1016</v>
      </c>
      <c r="C37" s="702"/>
      <c r="D37" s="702"/>
      <c r="E37" s="702"/>
      <c r="F37" s="702"/>
      <c r="G37" s="702"/>
      <c r="H37" s="702"/>
      <c r="I37" s="702"/>
      <c r="J37" s="703"/>
      <c r="K37" s="3"/>
    </row>
    <row r="38" spans="1:11" ht="16.25" customHeight="1" thickBot="1">
      <c r="A38" s="40"/>
      <c r="B38" s="704"/>
      <c r="C38" s="705"/>
      <c r="D38" s="705"/>
      <c r="E38" s="705"/>
      <c r="F38" s="705"/>
      <c r="G38" s="705"/>
      <c r="H38" s="705"/>
      <c r="I38" s="705"/>
      <c r="J38" s="706"/>
      <c r="K38" s="40"/>
    </row>
    <row r="39" spans="1:11" ht="8" customHeight="1" thickBot="1">
      <c r="A39" s="3"/>
      <c r="B39" s="622"/>
      <c r="C39" s="622"/>
      <c r="D39" s="622"/>
      <c r="E39" s="622"/>
      <c r="F39" s="622"/>
      <c r="G39" s="622"/>
      <c r="H39" s="622"/>
      <c r="I39" s="622"/>
      <c r="J39" s="622"/>
      <c r="K39" s="3"/>
    </row>
    <row r="40" spans="1:11" ht="16.25" customHeight="1">
      <c r="A40" s="11"/>
      <c r="B40" s="619" t="s">
        <v>37</v>
      </c>
      <c r="C40" s="620"/>
      <c r="D40" s="620"/>
      <c r="E40" s="620"/>
      <c r="F40" s="620"/>
      <c r="G40" s="620"/>
      <c r="H40" s="620"/>
      <c r="I40" s="620"/>
      <c r="J40" s="621"/>
      <c r="K40" s="11"/>
    </row>
    <row r="41" spans="1:11" ht="16.25" customHeight="1">
      <c r="A41" s="41"/>
      <c r="B41" s="606" t="s">
        <v>1027</v>
      </c>
      <c r="C41" s="607"/>
      <c r="D41" s="607"/>
      <c r="E41" s="607"/>
      <c r="F41" s="607"/>
      <c r="G41" s="607"/>
      <c r="H41" s="607"/>
      <c r="I41" s="607"/>
      <c r="J41" s="608"/>
      <c r="K41" s="41"/>
    </row>
    <row r="42" spans="1:11" ht="16.25" customHeight="1">
      <c r="A42" s="41"/>
      <c r="B42" s="626" t="s">
        <v>1022</v>
      </c>
      <c r="C42" s="627"/>
      <c r="D42" s="627"/>
      <c r="E42" s="627"/>
      <c r="F42" s="627"/>
      <c r="G42" s="627"/>
      <c r="H42" s="627"/>
      <c r="I42" s="627"/>
      <c r="J42" s="628"/>
      <c r="K42" s="41"/>
    </row>
    <row r="43" spans="1:11" ht="16.25" customHeight="1">
      <c r="A43" s="41"/>
      <c r="B43" s="626" t="s">
        <v>38</v>
      </c>
      <c r="C43" s="627"/>
      <c r="D43" s="627"/>
      <c r="E43" s="627"/>
      <c r="F43" s="627"/>
      <c r="G43" s="627"/>
      <c r="H43" s="627"/>
      <c r="I43" s="627"/>
      <c r="J43" s="628"/>
      <c r="K43" s="41"/>
    </row>
    <row r="44" spans="1:11" ht="16.25" customHeight="1" thickBot="1">
      <c r="A44" s="41"/>
      <c r="B44" s="629"/>
      <c r="C44" s="630"/>
      <c r="D44" s="630"/>
      <c r="E44" s="630"/>
      <c r="F44" s="630"/>
      <c r="G44" s="630"/>
      <c r="H44" s="630"/>
      <c r="I44" s="630"/>
      <c r="J44" s="631"/>
      <c r="K44" s="41"/>
    </row>
    <row r="45" spans="1:11" ht="8" customHeight="1" thickBot="1">
      <c r="A45" s="3"/>
      <c r="B45" s="622"/>
      <c r="C45" s="622"/>
      <c r="D45" s="622"/>
      <c r="E45" s="622"/>
      <c r="F45" s="622"/>
      <c r="G45" s="622"/>
      <c r="H45" s="622"/>
      <c r="I45" s="622"/>
      <c r="J45" s="622"/>
      <c r="K45" s="3"/>
    </row>
    <row r="46" spans="1:11" ht="17" customHeight="1">
      <c r="A46" s="3"/>
      <c r="B46" s="619" t="s">
        <v>39</v>
      </c>
      <c r="C46" s="620"/>
      <c r="D46" s="620"/>
      <c r="E46" s="620"/>
      <c r="F46" s="620"/>
      <c r="G46" s="620"/>
      <c r="H46" s="620"/>
      <c r="I46" s="620"/>
      <c r="J46" s="621"/>
      <c r="K46" s="3"/>
    </row>
    <row r="47" spans="1:11" ht="16.25" customHeight="1">
      <c r="A47" s="41"/>
      <c r="B47" s="603" t="s">
        <v>1027</v>
      </c>
      <c r="C47" s="604"/>
      <c r="D47" s="604"/>
      <c r="E47" s="604"/>
      <c r="F47" s="604"/>
      <c r="G47" s="604"/>
      <c r="H47" s="604"/>
      <c r="I47" s="604"/>
      <c r="J47" s="605"/>
      <c r="K47" s="41"/>
    </row>
    <row r="48" spans="1:11" ht="16.25" customHeight="1">
      <c r="A48" s="41"/>
      <c r="B48" s="623" t="s">
        <v>40</v>
      </c>
      <c r="C48" s="624"/>
      <c r="D48" s="624"/>
      <c r="E48" s="624"/>
      <c r="F48" s="624"/>
      <c r="G48" s="624"/>
      <c r="H48" s="624"/>
      <c r="I48" s="624"/>
      <c r="J48" s="625"/>
      <c r="K48" s="41"/>
    </row>
    <row r="49" spans="1:11" ht="16.25" customHeight="1">
      <c r="A49" s="41"/>
      <c r="B49" s="623" t="s">
        <v>41</v>
      </c>
      <c r="C49" s="624"/>
      <c r="D49" s="624"/>
      <c r="E49" s="624"/>
      <c r="F49" s="624"/>
      <c r="G49" s="624"/>
      <c r="H49" s="624"/>
      <c r="I49" s="624"/>
      <c r="J49" s="625"/>
      <c r="K49" s="41"/>
    </row>
    <row r="50" spans="1:11" ht="16.25" customHeight="1" thickBot="1">
      <c r="A50" s="41"/>
      <c r="B50" s="629"/>
      <c r="C50" s="630"/>
      <c r="D50" s="630"/>
      <c r="E50" s="630"/>
      <c r="F50" s="630"/>
      <c r="G50" s="630"/>
      <c r="H50" s="630"/>
      <c r="I50" s="630"/>
      <c r="J50" s="631"/>
      <c r="K50" s="41"/>
    </row>
    <row r="51" spans="1:11" ht="8" customHeight="1" thickBot="1">
      <c r="A51" s="3"/>
      <c r="B51" s="622"/>
      <c r="C51" s="622"/>
      <c r="D51" s="622"/>
      <c r="E51" s="622"/>
      <c r="F51" s="622"/>
      <c r="G51" s="622"/>
      <c r="H51" s="622"/>
      <c r="I51" s="622"/>
      <c r="J51" s="622"/>
      <c r="K51" s="3"/>
    </row>
    <row r="52" spans="1:11" ht="16.25" customHeight="1">
      <c r="A52" s="3"/>
      <c r="B52" s="619" t="s">
        <v>42</v>
      </c>
      <c r="C52" s="620"/>
      <c r="D52" s="620"/>
      <c r="E52" s="620"/>
      <c r="F52" s="620"/>
      <c r="G52" s="620"/>
      <c r="H52" s="620"/>
      <c r="I52" s="620"/>
      <c r="J52" s="621"/>
      <c r="K52" s="3"/>
    </row>
    <row r="53" spans="1:11" ht="16.25" customHeight="1">
      <c r="A53" s="3"/>
      <c r="B53" s="509" t="s">
        <v>1027</v>
      </c>
      <c r="C53" s="503"/>
      <c r="D53" s="503"/>
      <c r="E53" s="503"/>
      <c r="F53" s="503"/>
      <c r="G53" s="503"/>
      <c r="H53" s="503"/>
      <c r="I53" s="503"/>
      <c r="J53" s="504"/>
      <c r="K53" s="3"/>
    </row>
    <row r="54" spans="1:11" ht="16.25" customHeight="1">
      <c r="A54" s="41"/>
      <c r="B54" s="623" t="s">
        <v>43</v>
      </c>
      <c r="C54" s="624"/>
      <c r="D54" s="624"/>
      <c r="E54" s="624"/>
      <c r="F54" s="624"/>
      <c r="G54" s="624"/>
      <c r="H54" s="624"/>
      <c r="I54" s="624"/>
      <c r="J54" s="625"/>
      <c r="K54" s="41"/>
    </row>
    <row r="55" spans="1:11" ht="16.25" customHeight="1">
      <c r="A55" s="41"/>
      <c r="B55" s="623" t="s">
        <v>1023</v>
      </c>
      <c r="C55" s="624"/>
      <c r="D55" s="624"/>
      <c r="E55" s="624"/>
      <c r="F55" s="624"/>
      <c r="G55" s="624"/>
      <c r="H55" s="624"/>
      <c r="I55" s="624"/>
      <c r="J55" s="625"/>
      <c r="K55" s="41"/>
    </row>
    <row r="56" spans="1:11" ht="16.25" customHeight="1">
      <c r="A56" s="41"/>
      <c r="B56" s="623"/>
      <c r="C56" s="624"/>
      <c r="D56" s="624"/>
      <c r="E56" s="624"/>
      <c r="F56" s="624"/>
      <c r="G56" s="624"/>
      <c r="H56" s="624"/>
      <c r="I56" s="624"/>
      <c r="J56" s="625"/>
      <c r="K56" s="41"/>
    </row>
    <row r="57" spans="1:11" ht="16.25" customHeight="1">
      <c r="A57" s="41"/>
      <c r="B57" s="626" t="s">
        <v>44</v>
      </c>
      <c r="C57" s="627"/>
      <c r="D57" s="627"/>
      <c r="E57" s="627"/>
      <c r="F57" s="627"/>
      <c r="G57" s="627"/>
      <c r="H57" s="627"/>
      <c r="I57" s="627"/>
      <c r="J57" s="628"/>
      <c r="K57" s="41"/>
    </row>
    <row r="58" spans="1:11" ht="16.25" customHeight="1">
      <c r="A58" s="41"/>
      <c r="B58" s="626" t="s">
        <v>1024</v>
      </c>
      <c r="C58" s="627"/>
      <c r="D58" s="627"/>
      <c r="E58" s="627"/>
      <c r="F58" s="627"/>
      <c r="G58" s="627"/>
      <c r="H58" s="627"/>
      <c r="I58" s="627"/>
      <c r="J58" s="628"/>
      <c r="K58" s="41"/>
    </row>
    <row r="59" spans="1:11" ht="16.25" customHeight="1">
      <c r="A59" s="41"/>
      <c r="B59" s="626" t="s">
        <v>1025</v>
      </c>
      <c r="C59" s="627"/>
      <c r="D59" s="627"/>
      <c r="E59" s="627"/>
      <c r="F59" s="627"/>
      <c r="G59" s="627"/>
      <c r="H59" s="627"/>
      <c r="I59" s="627"/>
      <c r="J59" s="628"/>
      <c r="K59" s="41"/>
    </row>
    <row r="60" spans="1:11" ht="16.25" customHeight="1">
      <c r="A60" s="41"/>
      <c r="B60" s="623"/>
      <c r="C60" s="624"/>
      <c r="D60" s="624"/>
      <c r="E60" s="624"/>
      <c r="F60" s="624"/>
      <c r="G60" s="624"/>
      <c r="H60" s="624"/>
      <c r="I60" s="624"/>
      <c r="J60" s="625"/>
      <c r="K60" s="41"/>
    </row>
    <row r="61" spans="1:11" ht="16.25" customHeight="1">
      <c r="A61" s="41"/>
      <c r="B61" s="626" t="s">
        <v>45</v>
      </c>
      <c r="C61" s="627"/>
      <c r="D61" s="627"/>
      <c r="E61" s="627"/>
      <c r="F61" s="627"/>
      <c r="G61" s="627"/>
      <c r="H61" s="627"/>
      <c r="I61" s="627"/>
      <c r="J61" s="628"/>
      <c r="K61" s="41"/>
    </row>
    <row r="62" spans="1:11" ht="16.25" customHeight="1">
      <c r="A62" s="41"/>
      <c r="B62" s="626" t="s">
        <v>1026</v>
      </c>
      <c r="C62" s="627"/>
      <c r="D62" s="627"/>
      <c r="E62" s="627"/>
      <c r="F62" s="627"/>
      <c r="G62" s="627"/>
      <c r="H62" s="627"/>
      <c r="I62" s="627"/>
      <c r="J62" s="628"/>
      <c r="K62" s="41"/>
    </row>
    <row r="63" spans="1:11" ht="16.25" customHeight="1">
      <c r="A63" s="41"/>
      <c r="B63" s="623"/>
      <c r="C63" s="624"/>
      <c r="D63" s="624"/>
      <c r="E63" s="624"/>
      <c r="F63" s="624"/>
      <c r="G63" s="624"/>
      <c r="H63" s="624"/>
      <c r="I63" s="624"/>
      <c r="J63" s="625"/>
      <c r="K63" s="41"/>
    </row>
    <row r="64" spans="1:11" ht="16.25" customHeight="1">
      <c r="A64" s="41"/>
      <c r="B64" s="623" t="s">
        <v>902</v>
      </c>
      <c r="C64" s="624"/>
      <c r="D64" s="624"/>
      <c r="E64" s="624"/>
      <c r="F64" s="624"/>
      <c r="G64" s="624"/>
      <c r="H64" s="624"/>
      <c r="I64" s="624"/>
      <c r="J64" s="625"/>
      <c r="K64" s="41"/>
    </row>
    <row r="65" spans="1:11" ht="16.25" customHeight="1">
      <c r="A65" s="41"/>
      <c r="B65" s="623"/>
      <c r="C65" s="624"/>
      <c r="D65" s="624"/>
      <c r="E65" s="624"/>
      <c r="F65" s="624"/>
      <c r="G65" s="624"/>
      <c r="H65" s="624"/>
      <c r="I65" s="624"/>
      <c r="J65" s="625"/>
      <c r="K65" s="41"/>
    </row>
    <row r="66" spans="1:11" ht="16.25" customHeight="1">
      <c r="A66" s="41"/>
      <c r="B66" s="623" t="s">
        <v>901</v>
      </c>
      <c r="C66" s="624"/>
      <c r="D66" s="624"/>
      <c r="E66" s="624"/>
      <c r="F66" s="624"/>
      <c r="G66" s="624"/>
      <c r="H66" s="624"/>
      <c r="I66" s="624"/>
      <c r="J66" s="625"/>
      <c r="K66" s="41"/>
    </row>
    <row r="67" spans="1:11" ht="16.25" customHeight="1">
      <c r="A67" s="41"/>
      <c r="B67" s="623"/>
      <c r="C67" s="624"/>
      <c r="D67" s="624"/>
      <c r="E67" s="624"/>
      <c r="F67" s="624"/>
      <c r="G67" s="624"/>
      <c r="H67" s="624"/>
      <c r="I67" s="624"/>
      <c r="J67" s="625"/>
      <c r="K67" s="41"/>
    </row>
    <row r="68" spans="1:11" ht="16.25" customHeight="1">
      <c r="A68" s="41"/>
      <c r="B68" s="623" t="s">
        <v>46</v>
      </c>
      <c r="C68" s="624"/>
      <c r="D68" s="624"/>
      <c r="E68" s="624"/>
      <c r="F68" s="624"/>
      <c r="G68" s="624"/>
      <c r="H68" s="624"/>
      <c r="I68" s="624"/>
      <c r="J68" s="625"/>
      <c r="K68" s="41"/>
    </row>
    <row r="69" spans="1:11" ht="16.25" customHeight="1" thickBot="1">
      <c r="A69" s="41"/>
      <c r="B69" s="707"/>
      <c r="C69" s="708"/>
      <c r="D69" s="708"/>
      <c r="E69" s="708"/>
      <c r="F69" s="708"/>
      <c r="G69" s="708"/>
      <c r="H69" s="708"/>
      <c r="I69" s="708"/>
      <c r="J69" s="709"/>
      <c r="K69" s="41"/>
    </row>
    <row r="70" spans="1:11" ht="8" customHeight="1" thickBot="1">
      <c r="A70" s="3"/>
      <c r="B70" s="622"/>
      <c r="C70" s="622"/>
      <c r="D70" s="622"/>
      <c r="E70" s="622"/>
      <c r="F70" s="622"/>
      <c r="G70" s="622"/>
      <c r="H70" s="622"/>
      <c r="I70" s="622"/>
      <c r="J70" s="622"/>
      <c r="K70" s="3"/>
    </row>
    <row r="71" spans="1:11" ht="16.25" customHeight="1">
      <c r="A71" s="3"/>
      <c r="B71" s="619" t="s">
        <v>47</v>
      </c>
      <c r="C71" s="620"/>
      <c r="D71" s="620"/>
      <c r="E71" s="620"/>
      <c r="F71" s="620"/>
      <c r="G71" s="620"/>
      <c r="H71" s="620"/>
      <c r="I71" s="620"/>
      <c r="J71" s="621"/>
      <c r="K71" s="3"/>
    </row>
    <row r="72" spans="1:11" ht="16.25" customHeight="1">
      <c r="A72" s="3"/>
      <c r="B72" s="612" t="s">
        <v>1027</v>
      </c>
      <c r="C72" s="613"/>
      <c r="D72" s="613"/>
      <c r="E72" s="613"/>
      <c r="F72" s="613"/>
      <c r="G72" s="613"/>
      <c r="H72" s="613"/>
      <c r="I72" s="613"/>
      <c r="J72" s="614"/>
      <c r="K72" s="3"/>
    </row>
    <row r="73" spans="1:11" ht="16.25" customHeight="1">
      <c r="A73" s="41"/>
      <c r="B73" s="615" t="s">
        <v>48</v>
      </c>
      <c r="C73" s="616"/>
      <c r="D73" s="616"/>
      <c r="E73" s="616"/>
      <c r="F73" s="616"/>
      <c r="G73" s="616"/>
      <c r="H73" s="616"/>
      <c r="I73" s="616"/>
      <c r="J73" s="617"/>
      <c r="K73" s="41"/>
    </row>
    <row r="74" spans="1:11" ht="16.25" customHeight="1">
      <c r="A74" s="41"/>
      <c r="B74" s="615" t="s">
        <v>49</v>
      </c>
      <c r="C74" s="616"/>
      <c r="D74" s="616"/>
      <c r="E74" s="616"/>
      <c r="F74" s="616"/>
      <c r="G74" s="616"/>
      <c r="H74" s="616"/>
      <c r="I74" s="616"/>
      <c r="J74" s="617"/>
      <c r="K74" s="41"/>
    </row>
    <row r="75" spans="1:11" ht="16.25" customHeight="1">
      <c r="A75" s="41"/>
      <c r="B75" s="623" t="s">
        <v>50</v>
      </c>
      <c r="C75" s="624"/>
      <c r="D75" s="624"/>
      <c r="E75" s="624"/>
      <c r="F75" s="624"/>
      <c r="G75" s="624"/>
      <c r="H75" s="624"/>
      <c r="I75" s="624"/>
      <c r="J75" s="625"/>
      <c r="K75" s="41"/>
    </row>
    <row r="76" spans="1:11" ht="16.25" customHeight="1" thickBot="1">
      <c r="A76" s="41"/>
      <c r="B76" s="657"/>
      <c r="C76" s="658"/>
      <c r="D76" s="658"/>
      <c r="E76" s="658"/>
      <c r="F76" s="658"/>
      <c r="G76" s="658"/>
      <c r="H76" s="658"/>
      <c r="I76" s="658"/>
      <c r="J76" s="659"/>
      <c r="K76" s="41"/>
    </row>
    <row r="77" spans="1:11" ht="8" customHeight="1" thickBot="1">
      <c r="A77" s="3"/>
      <c r="B77" s="622"/>
      <c r="C77" s="622"/>
      <c r="D77" s="622"/>
      <c r="E77" s="622"/>
      <c r="F77" s="622"/>
      <c r="G77" s="622"/>
      <c r="H77" s="622"/>
      <c r="I77" s="622"/>
      <c r="J77" s="622"/>
      <c r="K77" s="3"/>
    </row>
    <row r="78" spans="1:11" ht="16.25" customHeight="1">
      <c r="A78" s="3"/>
      <c r="B78" s="619" t="s">
        <v>51</v>
      </c>
      <c r="C78" s="620"/>
      <c r="D78" s="620"/>
      <c r="E78" s="620"/>
      <c r="F78" s="620"/>
      <c r="G78" s="620"/>
      <c r="H78" s="620"/>
      <c r="I78" s="620"/>
      <c r="J78" s="621"/>
      <c r="K78" s="3"/>
    </row>
    <row r="79" spans="1:11" ht="16.25" customHeight="1">
      <c r="A79" s="3"/>
      <c r="B79" s="612" t="s">
        <v>1027</v>
      </c>
      <c r="C79" s="613"/>
      <c r="D79" s="613"/>
      <c r="E79" s="613"/>
      <c r="F79" s="613"/>
      <c r="G79" s="613"/>
      <c r="H79" s="613"/>
      <c r="I79" s="613"/>
      <c r="J79" s="614"/>
      <c r="K79" s="3"/>
    </row>
    <row r="80" spans="1:11" ht="16.25" customHeight="1">
      <c r="A80" s="41"/>
      <c r="B80" s="615" t="s">
        <v>1029</v>
      </c>
      <c r="C80" s="616"/>
      <c r="D80" s="616"/>
      <c r="E80" s="616"/>
      <c r="F80" s="616"/>
      <c r="G80" s="616"/>
      <c r="H80" s="616"/>
      <c r="I80" s="616"/>
      <c r="J80" s="617"/>
      <c r="K80" s="41"/>
    </row>
    <row r="81" spans="1:11" ht="16.25" customHeight="1">
      <c r="A81" s="41"/>
      <c r="B81" s="660" t="s">
        <v>977</v>
      </c>
      <c r="C81" s="661"/>
      <c r="D81" s="661"/>
      <c r="E81" s="661"/>
      <c r="F81" s="661"/>
      <c r="G81" s="661"/>
      <c r="H81" s="661"/>
      <c r="I81" s="661"/>
      <c r="J81" s="662"/>
      <c r="K81" s="41"/>
    </row>
    <row r="82" spans="1:11" ht="16.25" customHeight="1">
      <c r="A82" s="41"/>
      <c r="B82" s="660" t="s">
        <v>978</v>
      </c>
      <c r="C82" s="661"/>
      <c r="D82" s="661"/>
      <c r="E82" s="661"/>
      <c r="F82" s="661"/>
      <c r="G82" s="661"/>
      <c r="H82" s="661"/>
      <c r="I82" s="661"/>
      <c r="J82" s="662"/>
      <c r="K82" s="41"/>
    </row>
    <row r="83" spans="1:11" ht="16.25" customHeight="1">
      <c r="A83" s="41"/>
      <c r="B83" s="660" t="s">
        <v>979</v>
      </c>
      <c r="C83" s="661"/>
      <c r="D83" s="661"/>
      <c r="E83" s="661"/>
      <c r="F83" s="661"/>
      <c r="G83" s="661"/>
      <c r="H83" s="661"/>
      <c r="I83" s="661"/>
      <c r="J83" s="662"/>
      <c r="K83" s="41"/>
    </row>
    <row r="84" spans="1:11" ht="16.25" customHeight="1">
      <c r="A84" s="41"/>
      <c r="B84" s="660" t="s">
        <v>980</v>
      </c>
      <c r="C84" s="661"/>
      <c r="D84" s="661"/>
      <c r="E84" s="661"/>
      <c r="F84" s="661"/>
      <c r="G84" s="661"/>
      <c r="H84" s="661"/>
      <c r="I84" s="661"/>
      <c r="J84" s="662"/>
      <c r="K84" s="41"/>
    </row>
    <row r="85" spans="1:11" ht="16.25" customHeight="1">
      <c r="A85" s="41"/>
      <c r="B85" s="660" t="s">
        <v>981</v>
      </c>
      <c r="C85" s="661"/>
      <c r="D85" s="661"/>
      <c r="E85" s="661"/>
      <c r="F85" s="661"/>
      <c r="G85" s="661"/>
      <c r="H85" s="661"/>
      <c r="I85" s="661"/>
      <c r="J85" s="662"/>
      <c r="K85" s="41"/>
    </row>
    <row r="86" spans="1:11" ht="16.25" customHeight="1">
      <c r="A86" s="41"/>
      <c r="B86" s="660" t="s">
        <v>982</v>
      </c>
      <c r="C86" s="661"/>
      <c r="D86" s="661"/>
      <c r="E86" s="661"/>
      <c r="F86" s="661"/>
      <c r="G86" s="661"/>
      <c r="H86" s="661"/>
      <c r="I86" s="661"/>
      <c r="J86" s="662"/>
      <c r="K86" s="41"/>
    </row>
    <row r="87" spans="1:11" ht="16.25" customHeight="1">
      <c r="A87" s="41"/>
      <c r="B87" s="660" t="s">
        <v>983</v>
      </c>
      <c r="C87" s="661"/>
      <c r="D87" s="661"/>
      <c r="E87" s="661"/>
      <c r="F87" s="661"/>
      <c r="G87" s="661"/>
      <c r="H87" s="661"/>
      <c r="I87" s="661"/>
      <c r="J87" s="662"/>
      <c r="K87" s="41"/>
    </row>
    <row r="88" spans="1:11" ht="16.25" customHeight="1" thickBot="1">
      <c r="A88" s="41"/>
      <c r="B88" s="663"/>
      <c r="C88" s="664"/>
      <c r="D88" s="664"/>
      <c r="E88" s="664"/>
      <c r="F88" s="664"/>
      <c r="G88" s="664"/>
      <c r="H88" s="664"/>
      <c r="I88" s="664"/>
      <c r="J88" s="665"/>
      <c r="K88" s="41"/>
    </row>
    <row r="89" spans="1:11" ht="8" customHeight="1" thickBot="1">
      <c r="A89" s="3"/>
      <c r="B89" s="622"/>
      <c r="C89" s="622"/>
      <c r="D89" s="622"/>
      <c r="E89" s="622"/>
      <c r="F89" s="622"/>
      <c r="G89" s="622"/>
      <c r="H89" s="622"/>
      <c r="I89" s="622"/>
      <c r="J89" s="622"/>
      <c r="K89" s="3"/>
    </row>
    <row r="90" spans="1:11" ht="16.25" customHeight="1">
      <c r="A90" s="3"/>
      <c r="B90" s="619" t="s">
        <v>52</v>
      </c>
      <c r="C90" s="620"/>
      <c r="D90" s="620"/>
      <c r="E90" s="620"/>
      <c r="F90" s="620"/>
      <c r="G90" s="620"/>
      <c r="H90" s="620"/>
      <c r="I90" s="620"/>
      <c r="J90" s="621"/>
      <c r="K90" s="3"/>
    </row>
    <row r="91" spans="1:11" ht="16.25" customHeight="1">
      <c r="A91" s="3"/>
      <c r="B91" s="603" t="s">
        <v>1027</v>
      </c>
      <c r="C91" s="604"/>
      <c r="D91" s="604"/>
      <c r="E91" s="604"/>
      <c r="F91" s="604"/>
      <c r="G91" s="604"/>
      <c r="H91" s="604"/>
      <c r="I91" s="604"/>
      <c r="J91" s="605"/>
      <c r="K91" s="3"/>
    </row>
    <row r="92" spans="1:11" ht="16.25" customHeight="1">
      <c r="A92" s="41"/>
      <c r="B92" s="666" t="s">
        <v>53</v>
      </c>
      <c r="C92" s="667"/>
      <c r="D92" s="667"/>
      <c r="E92" s="667"/>
      <c r="F92" s="667"/>
      <c r="G92" s="667"/>
      <c r="H92" s="667"/>
      <c r="I92" s="667"/>
      <c r="J92" s="668"/>
      <c r="K92" s="41"/>
    </row>
    <row r="93" spans="1:11" ht="16.25" customHeight="1">
      <c r="A93" s="41"/>
      <c r="B93" s="647" t="s">
        <v>54</v>
      </c>
      <c r="C93" s="648"/>
      <c r="D93" s="648"/>
      <c r="E93" s="648"/>
      <c r="F93" s="648"/>
      <c r="G93" s="648"/>
      <c r="H93" s="648"/>
      <c r="I93" s="648"/>
      <c r="J93" s="649"/>
      <c r="K93" s="41"/>
    </row>
    <row r="94" spans="1:11" ht="16.25" customHeight="1" thickBot="1">
      <c r="A94" s="41"/>
      <c r="B94" s="657"/>
      <c r="C94" s="658"/>
      <c r="D94" s="658"/>
      <c r="E94" s="658"/>
      <c r="F94" s="658"/>
      <c r="G94" s="658"/>
      <c r="H94" s="658"/>
      <c r="I94" s="658"/>
      <c r="J94" s="659"/>
      <c r="K94" s="41"/>
    </row>
    <row r="95" spans="1:11" ht="7.25" customHeight="1" thickBot="1">
      <c r="A95" s="3"/>
      <c r="B95" s="622"/>
      <c r="C95" s="622"/>
      <c r="D95" s="622"/>
      <c r="E95" s="622"/>
      <c r="F95" s="622"/>
      <c r="G95" s="622"/>
      <c r="H95" s="622"/>
      <c r="I95" s="622"/>
      <c r="J95" s="622"/>
      <c r="K95" s="3"/>
    </row>
    <row r="96" spans="1:11" ht="16.25" customHeight="1">
      <c r="A96" s="3"/>
      <c r="B96" s="619" t="s">
        <v>55</v>
      </c>
      <c r="C96" s="620"/>
      <c r="D96" s="620"/>
      <c r="E96" s="620"/>
      <c r="F96" s="620"/>
      <c r="G96" s="620"/>
      <c r="H96" s="620"/>
      <c r="I96" s="620"/>
      <c r="J96" s="621"/>
      <c r="K96" s="3"/>
    </row>
    <row r="97" spans="1:11" ht="16.25" customHeight="1">
      <c r="A97" s="3"/>
      <c r="B97" s="505"/>
      <c r="C97" s="506"/>
      <c r="D97" s="506"/>
      <c r="E97" s="506"/>
      <c r="F97" s="506"/>
      <c r="G97" s="506"/>
      <c r="H97" s="506"/>
      <c r="I97" s="506"/>
      <c r="J97" s="507"/>
      <c r="K97" s="3"/>
    </row>
    <row r="98" spans="1:11" ht="16.25" customHeight="1">
      <c r="A98" s="41"/>
      <c r="B98" s="641" t="s">
        <v>56</v>
      </c>
      <c r="C98" s="642"/>
      <c r="D98" s="642"/>
      <c r="E98" s="642"/>
      <c r="F98" s="642"/>
      <c r="G98" s="642"/>
      <c r="H98" s="642"/>
      <c r="I98" s="642"/>
      <c r="J98" s="643"/>
      <c r="K98" s="41"/>
    </row>
    <row r="99" spans="1:11" ht="16.25" customHeight="1">
      <c r="A99" s="41"/>
      <c r="B99" s="710" t="s">
        <v>57</v>
      </c>
      <c r="C99" s="711"/>
      <c r="D99" s="711"/>
      <c r="E99" s="711"/>
      <c r="F99" s="711"/>
      <c r="G99" s="711"/>
      <c r="H99" s="711"/>
      <c r="I99" s="711"/>
      <c r="J99" s="712"/>
      <c r="K99" s="41"/>
    </row>
    <row r="100" spans="1:11" ht="16.25" customHeight="1">
      <c r="A100" s="41"/>
      <c r="B100" s="710" t="s">
        <v>58</v>
      </c>
      <c r="C100" s="711"/>
      <c r="D100" s="711"/>
      <c r="E100" s="711"/>
      <c r="F100" s="711"/>
      <c r="G100" s="711"/>
      <c r="H100" s="711"/>
      <c r="I100" s="711"/>
      <c r="J100" s="712"/>
      <c r="K100" s="41"/>
    </row>
    <row r="101" spans="1:11" ht="16.25" customHeight="1">
      <c r="A101" s="41"/>
      <c r="B101" s="710" t="s">
        <v>59</v>
      </c>
      <c r="C101" s="711"/>
      <c r="D101" s="711"/>
      <c r="E101" s="711"/>
      <c r="F101" s="711"/>
      <c r="G101" s="711"/>
      <c r="H101" s="711"/>
      <c r="I101" s="711"/>
      <c r="J101" s="712"/>
      <c r="K101" s="41"/>
    </row>
    <row r="102" spans="1:11" ht="16.25" customHeight="1">
      <c r="A102" s="41"/>
      <c r="B102" s="615"/>
      <c r="C102" s="616"/>
      <c r="D102" s="616"/>
      <c r="E102" s="616"/>
      <c r="F102" s="616"/>
      <c r="G102" s="616"/>
      <c r="H102" s="616"/>
      <c r="I102" s="616"/>
      <c r="J102" s="617"/>
      <c r="K102" s="41"/>
    </row>
    <row r="103" spans="1:11" ht="16.25" customHeight="1">
      <c r="A103" s="41"/>
      <c r="B103" s="641" t="s">
        <v>60</v>
      </c>
      <c r="C103" s="642"/>
      <c r="D103" s="642"/>
      <c r="E103" s="642"/>
      <c r="F103" s="642"/>
      <c r="G103" s="642"/>
      <c r="H103" s="642"/>
      <c r="I103" s="642"/>
      <c r="J103" s="643"/>
      <c r="K103" s="41"/>
    </row>
    <row r="104" spans="1:11" ht="16.25" customHeight="1">
      <c r="A104" s="41"/>
      <c r="B104" s="641" t="s">
        <v>61</v>
      </c>
      <c r="C104" s="642"/>
      <c r="D104" s="642"/>
      <c r="E104" s="642"/>
      <c r="F104" s="642"/>
      <c r="G104" s="642"/>
      <c r="H104" s="642"/>
      <c r="I104" s="642"/>
      <c r="J104" s="643"/>
      <c r="K104" s="41"/>
    </row>
    <row r="105" spans="1:11" ht="16.25" customHeight="1" thickBot="1">
      <c r="A105" s="41"/>
      <c r="B105" s="713"/>
      <c r="C105" s="714"/>
      <c r="D105" s="714"/>
      <c r="E105" s="714"/>
      <c r="F105" s="714"/>
      <c r="G105" s="714"/>
      <c r="H105" s="714"/>
      <c r="I105" s="714"/>
      <c r="J105" s="715"/>
      <c r="K105" s="41"/>
    </row>
    <row r="106" spans="1:11" ht="8" customHeight="1" thickBot="1">
      <c r="A106" s="3"/>
      <c r="B106" s="622"/>
      <c r="C106" s="622"/>
      <c r="D106" s="622"/>
      <c r="E106" s="622"/>
      <c r="F106" s="622"/>
      <c r="G106" s="622"/>
      <c r="H106" s="622"/>
      <c r="I106" s="622"/>
      <c r="J106" s="622"/>
      <c r="K106" s="3"/>
    </row>
    <row r="107" spans="1:11" ht="16.25" customHeight="1">
      <c r="A107" s="3"/>
      <c r="B107" s="619" t="s">
        <v>62</v>
      </c>
      <c r="C107" s="620"/>
      <c r="D107" s="620"/>
      <c r="E107" s="620"/>
      <c r="F107" s="620"/>
      <c r="G107" s="620"/>
      <c r="H107" s="620"/>
      <c r="I107" s="620"/>
      <c r="J107" s="621"/>
      <c r="K107" s="3"/>
    </row>
    <row r="108" spans="1:11" ht="16.25" customHeight="1">
      <c r="A108" s="3"/>
      <c r="B108" s="603" t="s">
        <v>1027</v>
      </c>
      <c r="C108" s="604"/>
      <c r="D108" s="604"/>
      <c r="E108" s="604"/>
      <c r="F108" s="604"/>
      <c r="G108" s="604"/>
      <c r="H108" s="604"/>
      <c r="I108" s="604"/>
      <c r="J108" s="605"/>
      <c r="K108" s="3"/>
    </row>
    <row r="109" spans="1:11" ht="16.25" customHeight="1">
      <c r="A109" s="41"/>
      <c r="B109" s="710" t="s">
        <v>63</v>
      </c>
      <c r="C109" s="711"/>
      <c r="D109" s="711"/>
      <c r="E109" s="711"/>
      <c r="F109" s="711"/>
      <c r="G109" s="711"/>
      <c r="H109" s="711"/>
      <c r="I109" s="711"/>
      <c r="J109" s="712"/>
      <c r="K109" s="41"/>
    </row>
    <row r="110" spans="1:11" ht="16.25" customHeight="1">
      <c r="A110" s="41"/>
      <c r="B110" s="641" t="s">
        <v>64</v>
      </c>
      <c r="C110" s="642"/>
      <c r="D110" s="642"/>
      <c r="E110" s="642"/>
      <c r="F110" s="642"/>
      <c r="G110" s="642"/>
      <c r="H110" s="642"/>
      <c r="I110" s="642"/>
      <c r="J110" s="643"/>
      <c r="K110" s="41"/>
    </row>
    <row r="111" spans="1:11" ht="16.25" customHeight="1" thickBot="1">
      <c r="A111" s="41"/>
      <c r="B111" s="713"/>
      <c r="C111" s="714"/>
      <c r="D111" s="714"/>
      <c r="E111" s="714"/>
      <c r="F111" s="714"/>
      <c r="G111" s="714"/>
      <c r="H111" s="714"/>
      <c r="I111" s="714"/>
      <c r="J111" s="715"/>
      <c r="K111" s="41"/>
    </row>
    <row r="112" spans="1:11" ht="8" customHeight="1" thickBot="1">
      <c r="A112" s="3"/>
      <c r="B112" s="622"/>
      <c r="C112" s="622"/>
      <c r="D112" s="622"/>
      <c r="E112" s="622"/>
      <c r="F112" s="622"/>
      <c r="G112" s="622"/>
      <c r="H112" s="622"/>
      <c r="I112" s="622"/>
      <c r="J112" s="622"/>
      <c r="K112" s="3"/>
    </row>
    <row r="113" spans="1:11" ht="19.5" customHeight="1">
      <c r="A113" s="3"/>
      <c r="B113" s="619" t="s">
        <v>65</v>
      </c>
      <c r="C113" s="620"/>
      <c r="D113" s="620"/>
      <c r="E113" s="620"/>
      <c r="F113" s="620"/>
      <c r="G113" s="620"/>
      <c r="H113" s="620"/>
      <c r="I113" s="620"/>
      <c r="J113" s="621"/>
      <c r="K113" s="3"/>
    </row>
    <row r="114" spans="1:11" ht="16.25" customHeight="1">
      <c r="A114" s="3"/>
      <c r="B114" s="603" t="s">
        <v>1027</v>
      </c>
      <c r="C114" s="604"/>
      <c r="D114" s="604"/>
      <c r="E114" s="604"/>
      <c r="F114" s="604"/>
      <c r="G114" s="604"/>
      <c r="H114" s="604"/>
      <c r="I114" s="604"/>
      <c r="J114" s="605"/>
      <c r="K114" s="3"/>
    </row>
    <row r="115" spans="1:11" ht="16.25" customHeight="1">
      <c r="A115" s="41"/>
      <c r="B115" s="672" t="s">
        <v>66</v>
      </c>
      <c r="C115" s="673"/>
      <c r="D115" s="673"/>
      <c r="E115" s="673"/>
      <c r="F115" s="673"/>
      <c r="G115" s="673"/>
      <c r="H115" s="673"/>
      <c r="I115" s="673"/>
      <c r="J115" s="674"/>
      <c r="K115" s="41"/>
    </row>
    <row r="116" spans="1:11" ht="23.25" customHeight="1">
      <c r="A116" s="41"/>
      <c r="B116" s="716" t="s">
        <v>1031</v>
      </c>
      <c r="C116" s="717"/>
      <c r="D116" s="717"/>
      <c r="E116" s="717"/>
      <c r="F116" s="717"/>
      <c r="G116" s="717"/>
      <c r="H116" s="717"/>
      <c r="I116" s="717"/>
      <c r="J116" s="718"/>
      <c r="K116" s="41"/>
    </row>
    <row r="117" spans="1:11" ht="23.25" customHeight="1">
      <c r="A117" s="41"/>
      <c r="B117" s="716" t="s">
        <v>1032</v>
      </c>
      <c r="C117" s="717"/>
      <c r="D117" s="717"/>
      <c r="E117" s="717"/>
      <c r="F117" s="717"/>
      <c r="G117" s="717"/>
      <c r="H117" s="717"/>
      <c r="I117" s="717"/>
      <c r="J117" s="718"/>
      <c r="K117" s="41"/>
    </row>
    <row r="118" spans="1:11" ht="23.25" customHeight="1">
      <c r="A118" s="41"/>
      <c r="B118" s="716" t="s">
        <v>1033</v>
      </c>
      <c r="C118" s="717"/>
      <c r="D118" s="717"/>
      <c r="E118" s="717"/>
      <c r="F118" s="717"/>
      <c r="G118" s="717"/>
      <c r="H118" s="717"/>
      <c r="I118" s="717"/>
      <c r="J118" s="718"/>
      <c r="K118" s="41"/>
    </row>
    <row r="119" spans="1:11" ht="23.25" customHeight="1">
      <c r="A119" s="41"/>
      <c r="B119" s="716" t="s">
        <v>1034</v>
      </c>
      <c r="C119" s="717"/>
      <c r="D119" s="717"/>
      <c r="E119" s="717"/>
      <c r="F119" s="717"/>
      <c r="G119" s="717"/>
      <c r="H119" s="717"/>
      <c r="I119" s="717"/>
      <c r="J119" s="718"/>
      <c r="K119" s="41"/>
    </row>
    <row r="120" spans="1:11" ht="23.25" customHeight="1">
      <c r="A120" s="41"/>
      <c r="B120" s="716" t="s">
        <v>1035</v>
      </c>
      <c r="C120" s="717"/>
      <c r="D120" s="717"/>
      <c r="E120" s="717"/>
      <c r="F120" s="717"/>
      <c r="G120" s="717"/>
      <c r="H120" s="717"/>
      <c r="I120" s="717"/>
      <c r="J120" s="718"/>
      <c r="K120" s="41"/>
    </row>
    <row r="121" spans="1:11" ht="16.25" customHeight="1">
      <c r="A121" s="41"/>
      <c r="B121" s="615"/>
      <c r="C121" s="616"/>
      <c r="D121" s="616"/>
      <c r="E121" s="616"/>
      <c r="F121" s="616"/>
      <c r="G121" s="616"/>
      <c r="H121" s="616"/>
      <c r="I121" s="616"/>
      <c r="J121" s="617"/>
      <c r="K121" s="41"/>
    </row>
    <row r="122" spans="1:11" ht="16.25" customHeight="1">
      <c r="A122" s="41"/>
      <c r="B122" s="698" t="s">
        <v>67</v>
      </c>
      <c r="C122" s="699"/>
      <c r="D122" s="699"/>
      <c r="E122" s="699"/>
      <c r="F122" s="699"/>
      <c r="G122" s="699"/>
      <c r="H122" s="699"/>
      <c r="I122" s="699"/>
      <c r="J122" s="700"/>
      <c r="K122" s="41"/>
    </row>
    <row r="123" spans="1:11" ht="16.25" customHeight="1">
      <c r="A123" s="41"/>
      <c r="B123" s="672" t="s">
        <v>68</v>
      </c>
      <c r="C123" s="673"/>
      <c r="D123" s="673"/>
      <c r="E123" s="673"/>
      <c r="F123" s="673"/>
      <c r="G123" s="673"/>
      <c r="H123" s="673"/>
      <c r="I123" s="673"/>
      <c r="J123" s="674"/>
      <c r="K123" s="41"/>
    </row>
    <row r="124" spans="1:11" ht="16.25" customHeight="1">
      <c r="A124" s="41"/>
      <c r="B124" s="615"/>
      <c r="C124" s="616"/>
      <c r="D124" s="616"/>
      <c r="E124" s="616"/>
      <c r="F124" s="616"/>
      <c r="G124" s="616"/>
      <c r="H124" s="616"/>
      <c r="I124" s="616"/>
      <c r="J124" s="617"/>
      <c r="K124" s="41"/>
    </row>
    <row r="125" spans="1:11" ht="16.25" customHeight="1">
      <c r="A125" s="41"/>
      <c r="B125" s="698" t="s">
        <v>69</v>
      </c>
      <c r="C125" s="699"/>
      <c r="D125" s="699"/>
      <c r="E125" s="699"/>
      <c r="F125" s="699"/>
      <c r="G125" s="699"/>
      <c r="H125" s="699"/>
      <c r="I125" s="699"/>
      <c r="J125" s="700"/>
      <c r="K125" s="41"/>
    </row>
    <row r="126" spans="1:11" ht="16.25" customHeight="1">
      <c r="A126" s="41"/>
      <c r="B126" s="672" t="s">
        <v>70</v>
      </c>
      <c r="C126" s="673"/>
      <c r="D126" s="673"/>
      <c r="E126" s="673"/>
      <c r="F126" s="673"/>
      <c r="G126" s="673"/>
      <c r="H126" s="673"/>
      <c r="I126" s="673"/>
      <c r="J126" s="674"/>
      <c r="K126" s="41"/>
    </row>
    <row r="127" spans="1:11" ht="16.25" customHeight="1" thickBot="1">
      <c r="A127" s="41"/>
      <c r="B127" s="615"/>
      <c r="C127" s="616"/>
      <c r="D127" s="616"/>
      <c r="E127" s="616"/>
      <c r="F127" s="616"/>
      <c r="G127" s="616"/>
      <c r="H127" s="616"/>
      <c r="I127" s="616"/>
      <c r="J127" s="617"/>
      <c r="K127" s="41"/>
    </row>
    <row r="128" spans="1:11" ht="8" customHeight="1" thickBot="1">
      <c r="A128" s="3"/>
      <c r="B128" s="618"/>
      <c r="C128" s="618"/>
      <c r="D128" s="618"/>
      <c r="E128" s="618"/>
      <c r="F128" s="618"/>
      <c r="G128" s="618"/>
      <c r="H128" s="618"/>
      <c r="I128" s="618"/>
      <c r="J128" s="618"/>
      <c r="K128" s="3"/>
    </row>
    <row r="129" spans="1:11" ht="16.25" customHeight="1">
      <c r="A129" s="3"/>
      <c r="B129" s="619" t="s">
        <v>71</v>
      </c>
      <c r="C129" s="620"/>
      <c r="D129" s="620"/>
      <c r="E129" s="620"/>
      <c r="F129" s="620"/>
      <c r="G129" s="620"/>
      <c r="H129" s="620"/>
      <c r="I129" s="620"/>
      <c r="J129" s="621"/>
      <c r="K129" s="3"/>
    </row>
    <row r="130" spans="1:11" ht="16.25" customHeight="1">
      <c r="A130" s="3"/>
      <c r="B130" s="603" t="s">
        <v>1027</v>
      </c>
      <c r="C130" s="604"/>
      <c r="D130" s="604"/>
      <c r="E130" s="604"/>
      <c r="F130" s="604"/>
      <c r="G130" s="604"/>
      <c r="H130" s="604"/>
      <c r="I130" s="604"/>
      <c r="J130" s="605"/>
      <c r="K130" s="3"/>
    </row>
    <row r="131" spans="1:11" ht="16.25" customHeight="1">
      <c r="A131" s="41"/>
      <c r="B131" s="635" t="s">
        <v>984</v>
      </c>
      <c r="C131" s="636"/>
      <c r="D131" s="636"/>
      <c r="E131" s="636"/>
      <c r="F131" s="636"/>
      <c r="G131" s="636"/>
      <c r="H131" s="636"/>
      <c r="I131" s="636"/>
      <c r="J131" s="637"/>
      <c r="K131" s="41"/>
    </row>
    <row r="132" spans="1:11" ht="16.25" customHeight="1">
      <c r="A132" s="41"/>
      <c r="B132" s="635" t="s">
        <v>985</v>
      </c>
      <c r="C132" s="636"/>
      <c r="D132" s="636"/>
      <c r="E132" s="636"/>
      <c r="F132" s="636"/>
      <c r="G132" s="636"/>
      <c r="H132" s="636"/>
      <c r="I132" s="636"/>
      <c r="J132" s="637"/>
      <c r="K132" s="41"/>
    </row>
    <row r="133" spans="1:11" ht="16.25" customHeight="1">
      <c r="A133" s="41"/>
      <c r="B133" s="635" t="s">
        <v>986</v>
      </c>
      <c r="C133" s="636"/>
      <c r="D133" s="636"/>
      <c r="E133" s="636"/>
      <c r="F133" s="636"/>
      <c r="G133" s="636"/>
      <c r="H133" s="636"/>
      <c r="I133" s="636"/>
      <c r="J133" s="637"/>
      <c r="K133" s="41"/>
    </row>
    <row r="134" spans="1:11" ht="16.25" customHeight="1">
      <c r="A134" s="41"/>
      <c r="B134" s="635" t="s">
        <v>987</v>
      </c>
      <c r="C134" s="636"/>
      <c r="D134" s="636"/>
      <c r="E134" s="636"/>
      <c r="F134" s="636"/>
      <c r="G134" s="636"/>
      <c r="H134" s="636"/>
      <c r="I134" s="636"/>
      <c r="J134" s="637"/>
      <c r="K134" s="41"/>
    </row>
    <row r="135" spans="1:11" ht="16.25" customHeight="1">
      <c r="A135" s="41"/>
      <c r="B135" s="635" t="s">
        <v>988</v>
      </c>
      <c r="C135" s="636"/>
      <c r="D135" s="636"/>
      <c r="E135" s="636"/>
      <c r="F135" s="636"/>
      <c r="G135" s="636"/>
      <c r="H135" s="636"/>
      <c r="I135" s="636"/>
      <c r="J135" s="637"/>
      <c r="K135" s="41"/>
    </row>
    <row r="136" spans="1:11" ht="16.25" customHeight="1" thickBot="1">
      <c r="A136" s="41"/>
      <c r="B136" s="615"/>
      <c r="C136" s="616"/>
      <c r="D136" s="616"/>
      <c r="E136" s="616"/>
      <c r="F136" s="616"/>
      <c r="G136" s="616"/>
      <c r="H136" s="616"/>
      <c r="I136" s="616"/>
      <c r="J136" s="617"/>
      <c r="K136" s="41"/>
    </row>
    <row r="137" spans="1:11" ht="8" customHeight="1" thickBot="1">
      <c r="A137" s="3"/>
      <c r="B137" s="618"/>
      <c r="C137" s="618"/>
      <c r="D137" s="618"/>
      <c r="E137" s="618"/>
      <c r="F137" s="618"/>
      <c r="G137" s="618"/>
      <c r="H137" s="618"/>
      <c r="I137" s="618"/>
      <c r="J137" s="618"/>
      <c r="K137" s="3"/>
    </row>
    <row r="138" spans="1:11" ht="16.25" customHeight="1">
      <c r="A138" s="3"/>
      <c r="B138" s="619" t="s">
        <v>72</v>
      </c>
      <c r="C138" s="620"/>
      <c r="D138" s="620"/>
      <c r="E138" s="620"/>
      <c r="F138" s="620"/>
      <c r="G138" s="620"/>
      <c r="H138" s="620"/>
      <c r="I138" s="620"/>
      <c r="J138" s="621"/>
      <c r="K138" s="3"/>
    </row>
    <row r="139" spans="1:11" ht="16.25" customHeight="1">
      <c r="A139" s="3"/>
      <c r="B139" s="603" t="s">
        <v>1027</v>
      </c>
      <c r="C139" s="604"/>
      <c r="D139" s="604"/>
      <c r="E139" s="604"/>
      <c r="F139" s="604"/>
      <c r="G139" s="604"/>
      <c r="H139" s="604"/>
      <c r="I139" s="604"/>
      <c r="J139" s="605"/>
      <c r="K139" s="3"/>
    </row>
    <row r="140" spans="1:11" ht="16.25" customHeight="1">
      <c r="A140" s="41"/>
      <c r="B140" s="635" t="s">
        <v>989</v>
      </c>
      <c r="C140" s="636"/>
      <c r="D140" s="636"/>
      <c r="E140" s="636"/>
      <c r="F140" s="636"/>
      <c r="G140" s="636"/>
      <c r="H140" s="636"/>
      <c r="I140" s="636"/>
      <c r="J140" s="637"/>
      <c r="K140" s="41"/>
    </row>
    <row r="141" spans="1:11" ht="16.25" customHeight="1">
      <c r="A141" s="41"/>
      <c r="B141" s="635" t="s">
        <v>990</v>
      </c>
      <c r="C141" s="636"/>
      <c r="D141" s="636"/>
      <c r="E141" s="636"/>
      <c r="F141" s="636"/>
      <c r="G141" s="636"/>
      <c r="H141" s="636"/>
      <c r="I141" s="636"/>
      <c r="J141" s="637"/>
      <c r="K141" s="41"/>
    </row>
    <row r="142" spans="1:11" ht="16.25" customHeight="1">
      <c r="A142" s="41"/>
      <c r="B142" s="635" t="s">
        <v>991</v>
      </c>
      <c r="C142" s="636"/>
      <c r="D142" s="636"/>
      <c r="E142" s="636"/>
      <c r="F142" s="636"/>
      <c r="G142" s="636"/>
      <c r="H142" s="636"/>
      <c r="I142" s="636"/>
      <c r="J142" s="637"/>
      <c r="K142" s="41"/>
    </row>
    <row r="143" spans="1:11" ht="16.25" customHeight="1">
      <c r="A143" s="41"/>
      <c r="B143" s="651" t="s">
        <v>992</v>
      </c>
      <c r="C143" s="652"/>
      <c r="D143" s="652"/>
      <c r="E143" s="652"/>
      <c r="F143" s="652"/>
      <c r="G143" s="652"/>
      <c r="H143" s="652"/>
      <c r="I143" s="652"/>
      <c r="J143" s="653"/>
      <c r="K143" s="41"/>
    </row>
    <row r="144" spans="1:11" ht="16.25" customHeight="1">
      <c r="A144" s="41"/>
      <c r="B144" s="635" t="s">
        <v>993</v>
      </c>
      <c r="C144" s="636"/>
      <c r="D144" s="636"/>
      <c r="E144" s="636"/>
      <c r="F144" s="636"/>
      <c r="G144" s="636"/>
      <c r="H144" s="636"/>
      <c r="I144" s="636"/>
      <c r="J144" s="637"/>
      <c r="K144" s="41"/>
    </row>
    <row r="145" spans="1:11" ht="16.25" customHeight="1">
      <c r="A145" s="41"/>
      <c r="B145" s="638" t="s">
        <v>73</v>
      </c>
      <c r="C145" s="639"/>
      <c r="D145" s="639"/>
      <c r="E145" s="639"/>
      <c r="F145" s="639"/>
      <c r="G145" s="639"/>
      <c r="H145" s="639"/>
      <c r="I145" s="639"/>
      <c r="J145" s="640"/>
      <c r="K145" s="41"/>
    </row>
    <row r="146" spans="1:11" ht="16.25" customHeight="1" thickBot="1">
      <c r="A146" s="41"/>
      <c r="B146" s="615"/>
      <c r="C146" s="616"/>
      <c r="D146" s="616"/>
      <c r="E146" s="616"/>
      <c r="F146" s="616"/>
      <c r="G146" s="616"/>
      <c r="H146" s="616"/>
      <c r="I146" s="616"/>
      <c r="J146" s="617"/>
      <c r="K146" s="41"/>
    </row>
    <row r="147" spans="1:11" ht="8" customHeight="1" thickBot="1">
      <c r="A147" s="3"/>
      <c r="B147" s="618"/>
      <c r="C147" s="618"/>
      <c r="D147" s="618"/>
      <c r="E147" s="618"/>
      <c r="F147" s="618"/>
      <c r="G147" s="618"/>
      <c r="H147" s="618"/>
      <c r="I147" s="618"/>
      <c r="J147" s="618"/>
      <c r="K147" s="3"/>
    </row>
    <row r="148" spans="1:11" ht="16.25" customHeight="1">
      <c r="A148" s="3"/>
      <c r="B148" s="619" t="s">
        <v>74</v>
      </c>
      <c r="C148" s="620"/>
      <c r="D148" s="620"/>
      <c r="E148" s="620"/>
      <c r="F148" s="620"/>
      <c r="G148" s="620"/>
      <c r="H148" s="620"/>
      <c r="I148" s="620"/>
      <c r="J148" s="621"/>
      <c r="K148" s="3"/>
    </row>
    <row r="149" spans="1:11" ht="16.25" customHeight="1">
      <c r="A149" s="3"/>
      <c r="B149" s="603" t="s">
        <v>1027</v>
      </c>
      <c r="C149" s="604"/>
      <c r="D149" s="604"/>
      <c r="E149" s="604"/>
      <c r="F149" s="604"/>
      <c r="G149" s="604"/>
      <c r="H149" s="604"/>
      <c r="I149" s="604"/>
      <c r="J149" s="605"/>
      <c r="K149" s="3"/>
    </row>
    <row r="150" spans="1:11" ht="16.25" customHeight="1">
      <c r="A150" s="41"/>
      <c r="B150" s="641" t="s">
        <v>75</v>
      </c>
      <c r="C150" s="642"/>
      <c r="D150" s="642"/>
      <c r="E150" s="642"/>
      <c r="F150" s="642"/>
      <c r="G150" s="642"/>
      <c r="H150" s="642"/>
      <c r="I150" s="642"/>
      <c r="J150" s="643"/>
      <c r="K150" s="41"/>
    </row>
    <row r="151" spans="1:11" ht="16.25" customHeight="1">
      <c r="A151" s="41"/>
      <c r="B151" s="644" t="s">
        <v>76</v>
      </c>
      <c r="C151" s="645"/>
      <c r="D151" s="645"/>
      <c r="E151" s="645"/>
      <c r="F151" s="645"/>
      <c r="G151" s="645"/>
      <c r="H151" s="645"/>
      <c r="I151" s="645"/>
      <c r="J151" s="646"/>
      <c r="K151" s="41"/>
    </row>
    <row r="152" spans="1:11" ht="16.25" customHeight="1">
      <c r="A152" s="41"/>
      <c r="B152" s="647" t="s">
        <v>994</v>
      </c>
      <c r="C152" s="648"/>
      <c r="D152" s="648"/>
      <c r="E152" s="648"/>
      <c r="F152" s="648"/>
      <c r="G152" s="648"/>
      <c r="H152" s="648"/>
      <c r="I152" s="648"/>
      <c r="J152" s="649"/>
      <c r="K152" s="41"/>
    </row>
    <row r="153" spans="1:11" ht="16.25" customHeight="1">
      <c r="A153" s="41"/>
      <c r="B153" s="647" t="s">
        <v>995</v>
      </c>
      <c r="C153" s="648"/>
      <c r="D153" s="648"/>
      <c r="E153" s="648"/>
      <c r="F153" s="648"/>
      <c r="G153" s="648"/>
      <c r="H153" s="648"/>
      <c r="I153" s="648"/>
      <c r="J153" s="649"/>
      <c r="K153" s="41"/>
    </row>
    <row r="154" spans="1:11" ht="16.25" customHeight="1">
      <c r="A154" s="41"/>
      <c r="B154" s="647" t="s">
        <v>996</v>
      </c>
      <c r="C154" s="648"/>
      <c r="D154" s="648"/>
      <c r="E154" s="648"/>
      <c r="F154" s="648"/>
      <c r="G154" s="648"/>
      <c r="H154" s="648"/>
      <c r="I154" s="648"/>
      <c r="J154" s="649"/>
      <c r="K154" s="41"/>
    </row>
    <row r="155" spans="1:11" ht="16.25" customHeight="1">
      <c r="A155" s="41"/>
      <c r="B155" s="647" t="s">
        <v>997</v>
      </c>
      <c r="C155" s="648"/>
      <c r="D155" s="648"/>
      <c r="E155" s="648"/>
      <c r="F155" s="648"/>
      <c r="G155" s="648"/>
      <c r="H155" s="648"/>
      <c r="I155" s="648"/>
      <c r="J155" s="649"/>
      <c r="K155" s="41"/>
    </row>
    <row r="156" spans="1:11" ht="16.25" customHeight="1" thickBot="1">
      <c r="A156" s="41"/>
      <c r="B156" s="615"/>
      <c r="C156" s="616"/>
      <c r="D156" s="616"/>
      <c r="E156" s="616"/>
      <c r="F156" s="616"/>
      <c r="G156" s="616"/>
      <c r="H156" s="616"/>
      <c r="I156" s="616"/>
      <c r="J156" s="617"/>
      <c r="K156" s="41"/>
    </row>
    <row r="157" spans="1:11" ht="8" customHeight="1" thickBot="1">
      <c r="A157" s="3"/>
      <c r="B157" s="618"/>
      <c r="C157" s="618"/>
      <c r="D157" s="618"/>
      <c r="E157" s="618"/>
      <c r="F157" s="618"/>
      <c r="G157" s="618"/>
      <c r="H157" s="618"/>
      <c r="I157" s="618"/>
      <c r="J157" s="618"/>
      <c r="K157" s="3"/>
    </row>
    <row r="158" spans="1:11" ht="16.25" customHeight="1">
      <c r="A158" s="3"/>
      <c r="B158" s="619" t="s">
        <v>77</v>
      </c>
      <c r="C158" s="620"/>
      <c r="D158" s="620"/>
      <c r="E158" s="620"/>
      <c r="F158" s="620"/>
      <c r="G158" s="620"/>
      <c r="H158" s="620"/>
      <c r="I158" s="620"/>
      <c r="J158" s="621"/>
      <c r="K158" s="3"/>
    </row>
    <row r="159" spans="1:11" ht="16.25" customHeight="1">
      <c r="A159" s="3"/>
      <c r="B159" s="603" t="s">
        <v>1027</v>
      </c>
      <c r="C159" s="604"/>
      <c r="D159" s="604"/>
      <c r="E159" s="604"/>
      <c r="F159" s="604"/>
      <c r="G159" s="604"/>
      <c r="H159" s="604"/>
      <c r="I159" s="604"/>
      <c r="J159" s="605"/>
      <c r="K159" s="3"/>
    </row>
    <row r="160" spans="1:11" ht="16.25" customHeight="1">
      <c r="A160" s="41"/>
      <c r="B160" s="654" t="s">
        <v>78</v>
      </c>
      <c r="C160" s="655"/>
      <c r="D160" s="655"/>
      <c r="E160" s="655"/>
      <c r="F160" s="655"/>
      <c r="G160" s="655"/>
      <c r="H160" s="655"/>
      <c r="I160" s="655"/>
      <c r="J160" s="656"/>
      <c r="K160" s="41"/>
    </row>
    <row r="161" spans="1:11" ht="16.25" customHeight="1" thickBot="1">
      <c r="A161" s="41"/>
      <c r="B161" s="615"/>
      <c r="C161" s="616"/>
      <c r="D161" s="616"/>
      <c r="E161" s="616"/>
      <c r="F161" s="616"/>
      <c r="G161" s="616"/>
      <c r="H161" s="616"/>
      <c r="I161" s="616"/>
      <c r="J161" s="617"/>
      <c r="K161" s="41"/>
    </row>
    <row r="162" spans="1:11" ht="8" customHeight="1" thickBot="1">
      <c r="A162" s="3"/>
      <c r="B162" s="618"/>
      <c r="C162" s="618"/>
      <c r="D162" s="618"/>
      <c r="E162" s="618"/>
      <c r="F162" s="618"/>
      <c r="G162" s="618"/>
      <c r="H162" s="618"/>
      <c r="I162" s="618"/>
      <c r="J162" s="618"/>
      <c r="K162" s="3"/>
    </row>
    <row r="163" spans="1:11" ht="16.25" customHeight="1">
      <c r="A163" s="3"/>
      <c r="B163" s="619" t="s">
        <v>79</v>
      </c>
      <c r="C163" s="620"/>
      <c r="D163" s="620"/>
      <c r="E163" s="620"/>
      <c r="F163" s="620"/>
      <c r="G163" s="620"/>
      <c r="H163" s="620"/>
      <c r="I163" s="620"/>
      <c r="J163" s="621"/>
      <c r="K163" s="3"/>
    </row>
    <row r="164" spans="1:11" ht="16.25" customHeight="1">
      <c r="A164" s="3"/>
      <c r="B164" s="615"/>
      <c r="C164" s="616"/>
      <c r="D164" s="616"/>
      <c r="E164" s="616"/>
      <c r="F164" s="616"/>
      <c r="G164" s="616"/>
      <c r="H164" s="616"/>
      <c r="I164" s="616"/>
      <c r="J164" s="617"/>
      <c r="K164" s="3"/>
    </row>
    <row r="165" spans="1:11" ht="16.25" customHeight="1">
      <c r="A165" s="41"/>
      <c r="B165" s="615" t="s">
        <v>80</v>
      </c>
      <c r="C165" s="616"/>
      <c r="D165" s="616"/>
      <c r="E165" s="616"/>
      <c r="F165" s="616"/>
      <c r="G165" s="616"/>
      <c r="H165" s="616"/>
      <c r="I165" s="616"/>
      <c r="J165" s="617"/>
      <c r="K165" s="41"/>
    </row>
    <row r="166" spans="1:11" ht="16.25" customHeight="1" thickBot="1">
      <c r="A166" s="41"/>
      <c r="B166" s="615"/>
      <c r="C166" s="616"/>
      <c r="D166" s="616"/>
      <c r="E166" s="616"/>
      <c r="F166" s="616"/>
      <c r="G166" s="616"/>
      <c r="H166" s="616"/>
      <c r="I166" s="616"/>
      <c r="J166" s="617"/>
      <c r="K166" s="41"/>
    </row>
    <row r="167" spans="1:11" ht="16.25" customHeight="1" thickBot="1">
      <c r="A167" s="3"/>
      <c r="B167" s="618"/>
      <c r="C167" s="618"/>
      <c r="D167" s="618"/>
      <c r="E167" s="618"/>
      <c r="F167" s="618"/>
      <c r="G167" s="618"/>
      <c r="H167" s="618"/>
      <c r="I167" s="618"/>
      <c r="J167" s="618"/>
      <c r="K167" s="3"/>
    </row>
    <row r="168" spans="1:11" ht="20" customHeight="1" thickBot="1">
      <c r="A168" s="11"/>
      <c r="B168" s="675" t="s">
        <v>81</v>
      </c>
      <c r="C168" s="675"/>
      <c r="D168" s="675"/>
      <c r="E168" s="675"/>
      <c r="F168" s="675"/>
      <c r="G168" s="675"/>
      <c r="H168" s="675"/>
      <c r="I168" s="675"/>
      <c r="J168" s="675"/>
      <c r="K168" s="11"/>
    </row>
    <row r="169" spans="1:11" ht="16.25" customHeight="1">
      <c r="A169" s="41"/>
      <c r="B169" s="615"/>
      <c r="C169" s="616"/>
      <c r="D169" s="616"/>
      <c r="E169" s="616"/>
      <c r="F169" s="616"/>
      <c r="G169" s="616"/>
      <c r="H169" s="616"/>
      <c r="I169" s="616"/>
      <c r="J169" s="617"/>
      <c r="K169" s="42"/>
    </row>
    <row r="170" spans="1:11" ht="16.25" customHeight="1">
      <c r="A170" s="41"/>
      <c r="B170" s="615"/>
      <c r="C170" s="616"/>
      <c r="D170" s="616"/>
      <c r="E170" s="616"/>
      <c r="F170" s="616"/>
      <c r="G170" s="616"/>
      <c r="H170" s="616"/>
      <c r="I170" s="616"/>
      <c r="J170" s="617"/>
      <c r="K170" s="42"/>
    </row>
    <row r="171" spans="1:11" ht="16.25" customHeight="1">
      <c r="A171" s="41"/>
      <c r="B171" s="615"/>
      <c r="C171" s="616"/>
      <c r="D171" s="616"/>
      <c r="E171" s="616"/>
      <c r="F171" s="616"/>
      <c r="G171" s="616"/>
      <c r="H171" s="616"/>
      <c r="I171" s="616"/>
      <c r="J171" s="617"/>
      <c r="K171" s="42"/>
    </row>
    <row r="172" spans="1:11" ht="16.25" customHeight="1">
      <c r="A172" s="41"/>
      <c r="B172" s="615"/>
      <c r="C172" s="616"/>
      <c r="D172" s="616"/>
      <c r="E172" s="616"/>
      <c r="F172" s="616"/>
      <c r="G172" s="616"/>
      <c r="H172" s="616"/>
      <c r="I172" s="616"/>
      <c r="J172" s="617"/>
      <c r="K172" s="42"/>
    </row>
    <row r="173" spans="1:11" ht="16.25" customHeight="1">
      <c r="A173" s="41"/>
      <c r="B173" s="615"/>
      <c r="C173" s="616"/>
      <c r="D173" s="616"/>
      <c r="E173" s="616"/>
      <c r="F173" s="616"/>
      <c r="G173" s="616"/>
      <c r="H173" s="616"/>
      <c r="I173" s="616"/>
      <c r="J173" s="617"/>
      <c r="K173" s="42"/>
    </row>
    <row r="174" spans="1:11" ht="16.25" customHeight="1" thickBot="1">
      <c r="A174" s="41"/>
      <c r="B174" s="615"/>
      <c r="C174" s="616"/>
      <c r="D174" s="616"/>
      <c r="E174" s="616"/>
      <c r="F174" s="616"/>
      <c r="G174" s="616"/>
      <c r="H174" s="616"/>
      <c r="I174" s="616"/>
      <c r="J174" s="617"/>
      <c r="K174" s="42"/>
    </row>
    <row r="175" spans="1:11" ht="16.25" customHeight="1">
      <c r="A175" s="3"/>
      <c r="B175" s="634"/>
      <c r="C175" s="634"/>
      <c r="D175" s="634"/>
      <c r="E175" s="634"/>
      <c r="F175" s="634"/>
      <c r="G175" s="634"/>
      <c r="H175" s="634"/>
      <c r="I175" s="634"/>
      <c r="J175" s="634"/>
      <c r="K175" s="3"/>
    </row>
    <row r="176" spans="1:11" ht="16.25" customHeight="1">
      <c r="A176" s="3"/>
      <c r="B176" s="650" t="s">
        <v>82</v>
      </c>
      <c r="C176" s="650"/>
      <c r="D176" s="650"/>
      <c r="E176" s="650"/>
      <c r="F176" s="650"/>
      <c r="G176" s="650"/>
      <c r="H176" s="650"/>
      <c r="I176" s="650"/>
      <c r="J176" s="650"/>
      <c r="K176" s="3"/>
    </row>
    <row r="177" spans="1:11" ht="16.25" customHeight="1">
      <c r="A177" s="44"/>
      <c r="B177" s="719" t="s">
        <v>83</v>
      </c>
      <c r="C177" s="719"/>
      <c r="D177" s="719"/>
      <c r="E177" s="719"/>
      <c r="F177" s="719"/>
      <c r="G177" s="719"/>
      <c r="H177" s="719"/>
      <c r="I177" s="719"/>
      <c r="J177" s="719"/>
      <c r="K177" s="44"/>
    </row>
    <row r="178" spans="1:11" ht="16.25" customHeight="1">
      <c r="A178" s="3"/>
      <c r="B178" s="633"/>
      <c r="C178" s="633"/>
      <c r="D178" s="633"/>
      <c r="E178" s="633"/>
      <c r="F178" s="633"/>
      <c r="G178" s="633"/>
      <c r="H178" s="633"/>
      <c r="I178" s="633"/>
      <c r="J178" s="633"/>
      <c r="K178" s="3"/>
    </row>
    <row r="179" spans="1:11" ht="16.25" customHeight="1">
      <c r="A179" s="3"/>
      <c r="B179" s="650" t="s">
        <v>84</v>
      </c>
      <c r="C179" s="650"/>
      <c r="D179" s="650"/>
      <c r="E179" s="650"/>
      <c r="F179" s="650"/>
      <c r="G179" s="650"/>
      <c r="H179" s="650"/>
      <c r="I179" s="650"/>
      <c r="J179" s="650"/>
      <c r="K179" s="3"/>
    </row>
    <row r="180" spans="1:11" ht="16.25" customHeight="1">
      <c r="A180" s="44"/>
      <c r="B180" s="719" t="s">
        <v>85</v>
      </c>
      <c r="C180" s="719"/>
      <c r="D180" s="719"/>
      <c r="E180" s="719"/>
      <c r="F180" s="719"/>
      <c r="G180" s="719"/>
      <c r="H180" s="719"/>
      <c r="I180" s="719"/>
      <c r="J180" s="719"/>
      <c r="K180" s="44"/>
    </row>
    <row r="181" spans="1:11" ht="16.25" customHeight="1">
      <c r="A181" s="3"/>
      <c r="B181" s="633"/>
      <c r="C181" s="633"/>
      <c r="D181" s="633"/>
      <c r="E181" s="633"/>
      <c r="F181" s="633"/>
      <c r="G181" s="633"/>
      <c r="H181" s="633"/>
      <c r="I181" s="633"/>
      <c r="J181" s="633"/>
      <c r="K181" s="3"/>
    </row>
    <row r="182" spans="1:11" ht="16.25" customHeight="1">
      <c r="A182" s="3"/>
      <c r="B182" s="650" t="s">
        <v>86</v>
      </c>
      <c r="C182" s="650"/>
      <c r="D182" s="650"/>
      <c r="E182" s="650"/>
      <c r="F182" s="650"/>
      <c r="G182" s="650"/>
      <c r="H182" s="650"/>
      <c r="I182" s="650"/>
      <c r="J182" s="650"/>
      <c r="K182" s="3"/>
    </row>
    <row r="183" spans="1:11" ht="16.25" customHeight="1">
      <c r="A183" s="44"/>
      <c r="B183" s="719" t="s">
        <v>87</v>
      </c>
      <c r="C183" s="719"/>
      <c r="D183" s="719"/>
      <c r="E183" s="719"/>
      <c r="F183" s="719"/>
      <c r="G183" s="719"/>
      <c r="H183" s="719"/>
      <c r="I183" s="719"/>
      <c r="J183" s="719"/>
      <c r="K183" s="44"/>
    </row>
    <row r="184" spans="1:11" ht="16.25" customHeight="1">
      <c r="A184" s="3"/>
      <c r="B184" s="632"/>
      <c r="C184" s="632"/>
      <c r="D184" s="632"/>
      <c r="E184" s="632"/>
      <c r="F184" s="632"/>
      <c r="G184" s="632"/>
      <c r="H184" s="632"/>
      <c r="I184" s="632"/>
      <c r="J184" s="632"/>
      <c r="K184" s="3"/>
    </row>
    <row r="185" spans="1:11"/>
    <row r="186" spans="1:11"/>
    <row r="187" spans="1:11"/>
    <row r="188" spans="1:11"/>
    <row r="189" spans="1:11"/>
    <row r="190" spans="1:11"/>
    <row r="191" spans="1:11"/>
    <row r="192" spans="1:11"/>
    <row r="193"/>
    <row r="194"/>
    <row r="195"/>
    <row r="196"/>
    <row r="197"/>
    <row r="198"/>
    <row r="199"/>
  </sheetData>
  <sheetProtection sheet="1" formatCells="0" formatRows="0" insertRows="0" deleteRows="0" selectLockedCells="1"/>
  <mergeCells count="178">
    <mergeCell ref="B180:J180"/>
    <mergeCell ref="B182:J182"/>
    <mergeCell ref="B183:J183"/>
    <mergeCell ref="B165:J165"/>
    <mergeCell ref="B166:J166"/>
    <mergeCell ref="B168:J168"/>
    <mergeCell ref="B169:J169"/>
    <mergeCell ref="B176:J176"/>
    <mergeCell ref="B177:J177"/>
    <mergeCell ref="B170:J170"/>
    <mergeCell ref="B171:J171"/>
    <mergeCell ref="B172:J172"/>
    <mergeCell ref="B173:J173"/>
    <mergeCell ref="B174:J174"/>
    <mergeCell ref="B131:J131"/>
    <mergeCell ref="B132:J132"/>
    <mergeCell ref="B133:J133"/>
    <mergeCell ref="B134:J134"/>
    <mergeCell ref="B135:J135"/>
    <mergeCell ref="B136:J136"/>
    <mergeCell ref="B123:J123"/>
    <mergeCell ref="B125:J125"/>
    <mergeCell ref="B126:J126"/>
    <mergeCell ref="B127:J127"/>
    <mergeCell ref="B129:J129"/>
    <mergeCell ref="B128:J128"/>
    <mergeCell ref="B130:J130"/>
    <mergeCell ref="B116:J116"/>
    <mergeCell ref="B117:J117"/>
    <mergeCell ref="B118:J118"/>
    <mergeCell ref="B119:J119"/>
    <mergeCell ref="B120:J120"/>
    <mergeCell ref="B122:J122"/>
    <mergeCell ref="B109:J109"/>
    <mergeCell ref="B110:J110"/>
    <mergeCell ref="B111:J111"/>
    <mergeCell ref="B113:J113"/>
    <mergeCell ref="B115:J115"/>
    <mergeCell ref="B112:J112"/>
    <mergeCell ref="B83:J83"/>
    <mergeCell ref="B84:J84"/>
    <mergeCell ref="B85:J85"/>
    <mergeCell ref="B86:J86"/>
    <mergeCell ref="B101:J101"/>
    <mergeCell ref="B103:J103"/>
    <mergeCell ref="B104:J104"/>
    <mergeCell ref="B105:J105"/>
    <mergeCell ref="B107:J107"/>
    <mergeCell ref="B94:J94"/>
    <mergeCell ref="B96:J96"/>
    <mergeCell ref="B98:J98"/>
    <mergeCell ref="B99:J99"/>
    <mergeCell ref="B100:J100"/>
    <mergeCell ref="B95:J95"/>
    <mergeCell ref="B106:J106"/>
    <mergeCell ref="B102:J102"/>
    <mergeCell ref="B42:J42"/>
    <mergeCell ref="B43:J43"/>
    <mergeCell ref="B44:J44"/>
    <mergeCell ref="B46:J46"/>
    <mergeCell ref="B37:J37"/>
    <mergeCell ref="B38:J38"/>
    <mergeCell ref="B39:J39"/>
    <mergeCell ref="B40:J40"/>
    <mergeCell ref="B75:J75"/>
    <mergeCell ref="B66:J66"/>
    <mergeCell ref="B68:J68"/>
    <mergeCell ref="B69:J69"/>
    <mergeCell ref="B71:J71"/>
    <mergeCell ref="B73:J73"/>
    <mergeCell ref="B72:J72"/>
    <mergeCell ref="B54:J54"/>
    <mergeCell ref="B56:J56"/>
    <mergeCell ref="B60:J60"/>
    <mergeCell ref="B74:J74"/>
    <mergeCell ref="B32:J32"/>
    <mergeCell ref="B33:J33"/>
    <mergeCell ref="B34:J34"/>
    <mergeCell ref="B35:J35"/>
    <mergeCell ref="B36:J36"/>
    <mergeCell ref="B25:J25"/>
    <mergeCell ref="B26:J26"/>
    <mergeCell ref="B27:J27"/>
    <mergeCell ref="B28:J28"/>
    <mergeCell ref="B29:J29"/>
    <mergeCell ref="B30:J30"/>
    <mergeCell ref="B31:J31"/>
    <mergeCell ref="B20:J20"/>
    <mergeCell ref="B22:J22"/>
    <mergeCell ref="B23:J23"/>
    <mergeCell ref="B24:J24"/>
    <mergeCell ref="B2:K2"/>
    <mergeCell ref="B4:J4"/>
    <mergeCell ref="B7:J7"/>
    <mergeCell ref="B18:J18"/>
    <mergeCell ref="B12:J12"/>
    <mergeCell ref="B14:J14"/>
    <mergeCell ref="B15:J15"/>
    <mergeCell ref="B16:J16"/>
    <mergeCell ref="B5:J5"/>
    <mergeCell ref="B6:J6"/>
    <mergeCell ref="B11:J11"/>
    <mergeCell ref="B17:J17"/>
    <mergeCell ref="B3:J3"/>
    <mergeCell ref="B8:J10"/>
    <mergeCell ref="B21:J21"/>
    <mergeCell ref="B140:J140"/>
    <mergeCell ref="B141:J141"/>
    <mergeCell ref="B142:J142"/>
    <mergeCell ref="B143:J143"/>
    <mergeCell ref="B158:J158"/>
    <mergeCell ref="B159:J159"/>
    <mergeCell ref="B160:J160"/>
    <mergeCell ref="B63:J63"/>
    <mergeCell ref="B64:J64"/>
    <mergeCell ref="B65:J65"/>
    <mergeCell ref="B67:J67"/>
    <mergeCell ref="B70:J70"/>
    <mergeCell ref="B77:J77"/>
    <mergeCell ref="B89:J89"/>
    <mergeCell ref="B76:J76"/>
    <mergeCell ref="B78:J78"/>
    <mergeCell ref="B80:J80"/>
    <mergeCell ref="B87:J87"/>
    <mergeCell ref="B88:J88"/>
    <mergeCell ref="B90:J90"/>
    <mergeCell ref="B92:J92"/>
    <mergeCell ref="B93:J93"/>
    <mergeCell ref="B81:J81"/>
    <mergeCell ref="B82:J82"/>
    <mergeCell ref="B147:J147"/>
    <mergeCell ref="B167:J167"/>
    <mergeCell ref="B162:J162"/>
    <mergeCell ref="B157:J157"/>
    <mergeCell ref="B184:J184"/>
    <mergeCell ref="B181:J181"/>
    <mergeCell ref="B178:J178"/>
    <mergeCell ref="B175:J175"/>
    <mergeCell ref="B144:J144"/>
    <mergeCell ref="B145:J145"/>
    <mergeCell ref="B146:J146"/>
    <mergeCell ref="B148:J148"/>
    <mergeCell ref="B150:J150"/>
    <mergeCell ref="B149:J149"/>
    <mergeCell ref="B161:J161"/>
    <mergeCell ref="B163:J163"/>
    <mergeCell ref="B164:J164"/>
    <mergeCell ref="B151:J151"/>
    <mergeCell ref="B152:J152"/>
    <mergeCell ref="B153:J153"/>
    <mergeCell ref="B154:J154"/>
    <mergeCell ref="B155:J155"/>
    <mergeCell ref="B156:J156"/>
    <mergeCell ref="B179:J179"/>
    <mergeCell ref="B139:J139"/>
    <mergeCell ref="B47:J47"/>
    <mergeCell ref="B41:J41"/>
    <mergeCell ref="B13:J13"/>
    <mergeCell ref="B79:J79"/>
    <mergeCell ref="B121:J121"/>
    <mergeCell ref="B124:J124"/>
    <mergeCell ref="B91:J91"/>
    <mergeCell ref="B108:J108"/>
    <mergeCell ref="B114:J114"/>
    <mergeCell ref="B137:J137"/>
    <mergeCell ref="B138:J138"/>
    <mergeCell ref="B45:J45"/>
    <mergeCell ref="B51:J51"/>
    <mergeCell ref="B55:J55"/>
    <mergeCell ref="B57:J57"/>
    <mergeCell ref="B58:J58"/>
    <mergeCell ref="B59:J59"/>
    <mergeCell ref="B61:J61"/>
    <mergeCell ref="B62:J62"/>
    <mergeCell ref="B48:J48"/>
    <mergeCell ref="B49:J49"/>
    <mergeCell ref="B50:J50"/>
    <mergeCell ref="B52:J52"/>
  </mergeCells>
  <printOptions horizontalCentered="1"/>
  <pageMargins left="0.39370078740157483" right="0.39370078740157483" top="0.39370078740157483" bottom="0.39370078740157483" header="0.39370078740157483" footer="0.31496062992125984"/>
  <pageSetup paperSize="9" scale="72" firstPageNumber="0" fitToHeight="0" orientation="portrait" horizontalDpi="300" verticalDpi="300" r:id="rId1"/>
  <headerFooter scaleWithDoc="0">
    <oddFooter>&amp;L&amp;"Verdana,Normalny"&amp;8&amp;F, str. &amp;P z &amp;N&amp;R&amp;G</oddFooter>
  </headerFooter>
  <rowBreaks count="3" manualBreakCount="3">
    <brk id="50" min="1" max="9" man="1"/>
    <brk id="105" min="1" max="9" man="1"/>
    <brk id="156" min="1" max="9" man="1"/>
  </rowBreaks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0C7F6-E0C0-4C4B-BB86-06F2D9ED3041}">
  <sheetPr codeName="Arkusz3">
    <pageSetUpPr fitToPage="1"/>
  </sheetPr>
  <dimension ref="A1:N902"/>
  <sheetViews>
    <sheetView showGridLines="0" zoomScale="84" zoomScaleNormal="100" zoomScaleSheetLayoutView="85" workbookViewId="0">
      <selection activeCell="F656" sqref="F656"/>
    </sheetView>
  </sheetViews>
  <sheetFormatPr baseColWidth="10" defaultColWidth="0" defaultRowHeight="0" customHeight="1" zeroHeight="1"/>
  <cols>
    <col min="1" max="1" width="3.33203125" style="39" customWidth="1"/>
    <col min="2" max="3" width="43.5" style="37" customWidth="1"/>
    <col min="4" max="4" width="8.1640625" style="37" customWidth="1"/>
    <col min="5" max="5" width="7.33203125" style="37" customWidth="1"/>
    <col min="6" max="6" width="12.6640625" style="37" customWidth="1"/>
    <col min="7" max="7" width="16.5" style="37" customWidth="1"/>
    <col min="8" max="8" width="12.5" style="37" bestFit="1" customWidth="1"/>
    <col min="9" max="9" width="21" style="37" customWidth="1"/>
    <col min="10" max="10" width="16.6640625" style="37" customWidth="1"/>
    <col min="11" max="11" width="3.33203125" style="37" customWidth="1"/>
    <col min="12" max="14" width="9" style="37" hidden="1" customWidth="1"/>
    <col min="15" max="16384" width="9.1640625" style="37" hidden="1"/>
  </cols>
  <sheetData>
    <row r="1" spans="1:11" ht="13">
      <c r="A1" s="43"/>
      <c r="B1" s="277"/>
      <c r="C1" s="277"/>
      <c r="D1" s="45"/>
      <c r="E1" s="277"/>
      <c r="F1" s="46"/>
      <c r="G1" s="47"/>
      <c r="H1" s="277"/>
      <c r="I1" s="48"/>
      <c r="J1" s="49"/>
      <c r="K1" s="277"/>
    </row>
    <row r="2" spans="1:11" ht="53" customHeight="1">
      <c r="A2" s="43"/>
      <c r="B2" s="560"/>
      <c r="C2" s="560"/>
      <c r="D2" s="560"/>
      <c r="E2" s="560"/>
      <c r="F2" s="560"/>
      <c r="G2" s="560"/>
      <c r="H2" s="560"/>
      <c r="I2" s="560"/>
      <c r="J2" s="560"/>
      <c r="K2" s="560"/>
    </row>
    <row r="3" spans="1:11" ht="14" thickBot="1">
      <c r="A3" s="43"/>
      <c r="B3" s="277"/>
      <c r="C3" s="277"/>
      <c r="D3" s="45"/>
      <c r="E3" s="277"/>
      <c r="F3" s="46"/>
      <c r="G3" s="47"/>
      <c r="H3" s="277"/>
      <c r="I3" s="48"/>
      <c r="J3" s="49"/>
      <c r="K3" s="277"/>
    </row>
    <row r="4" spans="1:11" ht="72" customHeight="1">
      <c r="A4" s="43"/>
      <c r="B4" s="561" t="s">
        <v>0</v>
      </c>
      <c r="C4" s="562"/>
      <c r="D4" s="562"/>
      <c r="E4" s="562"/>
      <c r="F4" s="562"/>
      <c r="G4" s="562"/>
      <c r="H4" s="562"/>
      <c r="I4" s="562"/>
      <c r="J4" s="563"/>
      <c r="K4" s="50"/>
    </row>
    <row r="5" spans="1:11" ht="12" customHeight="1" thickBot="1">
      <c r="A5" s="43"/>
      <c r="B5" s="720"/>
      <c r="C5" s="720"/>
      <c r="D5" s="720"/>
      <c r="E5" s="720"/>
      <c r="F5" s="720"/>
      <c r="G5" s="720"/>
      <c r="H5" s="720"/>
      <c r="I5" s="720"/>
      <c r="J5" s="720"/>
      <c r="K5" s="50"/>
    </row>
    <row r="6" spans="1:11" ht="4" customHeight="1">
      <c r="A6" s="43"/>
      <c r="B6" s="51"/>
      <c r="C6" s="51"/>
      <c r="D6" s="52"/>
      <c r="E6" s="53"/>
      <c r="F6" s="54"/>
      <c r="G6" s="55"/>
      <c r="H6" s="55"/>
      <c r="I6" s="55"/>
      <c r="J6" s="56"/>
      <c r="K6" s="53"/>
    </row>
    <row r="7" spans="1:11" ht="15.75" customHeight="1">
      <c r="A7" s="531"/>
      <c r="B7" s="205" t="str">
        <f ca="1">"koszty bezp.: "&amp;SUM(G14:G900)-G79-G187-G295-G385-G481-G521-G590-G665-G731-G804-G839-G863-G898-G900+SUM('Overtime - Nadgodziny'!E12:E17,'Overtime - Nadgodziny'!E22:E27,'Overtime - Nadgodziny'!E32:E37,'Overtime - Nadgodziny'!E42:E47,'Overtime - Nadgodziny'!E52:E57,'Overtime - Nadgodziny'!E64:E69,'Overtime - Nadgodziny'!E74:E79,'Overtime - Nadgodziny'!E84:E89,'Overtime - Nadgodziny'!E94:E99,'Overtime - Nadgodziny'!E104:E109,'Overtime - Nadgodziny'!E116:E121,'Overtime - Nadgodziny'!E126:E131,'Overtime - Nadgodziny'!E136:E141)&amp;" zł, w tym prawa: "&amp;SUMIF('Details - Szczegóły'!C14:C895,"*prawa*",'Details - Szczegóły'!I14:I895)&amp;" zł, razem: "&amp;SUM(I14:I900)+SUM('Overtime - Nadgodziny'!G12:G17,'Overtime - Nadgodziny'!G22:G27,'Overtime - Nadgodziny'!G32:G37,'Overtime - Nadgodziny'!G42:G47,'Overtime - Nadgodziny'!G52:G57,'Overtime - Nadgodziny'!G64:G69,'Overtime - Nadgodziny'!G74:G79,'Overtime - Nadgodziny'!G84:G89,'Overtime - Nadgodziny'!G94:G99,'Overtime - Nadgodziny'!G104:G109,'Overtime - Nadgodziny'!G116:G121,'Overtime - Nadgodziny'!G126:G131,'Overtime - Nadgodziny'!G136:G141)-I79-I187-I295-I385-I481-I521-I590-I665-I731-I804-I839-I863-I898-I900&amp;" zł"</f>
        <v>koszty bezp.: 0 zł, w tym prawa: 0 zł, razem: 0 zł</v>
      </c>
      <c r="C7" s="453"/>
      <c r="D7" s="243"/>
      <c r="E7" s="208" t="s">
        <v>962</v>
      </c>
      <c r="F7" s="372"/>
      <c r="G7" s="209" t="s">
        <v>969</v>
      </c>
      <c r="H7" s="373"/>
      <c r="I7" s="208" t="s">
        <v>970</v>
      </c>
      <c r="J7" s="371"/>
      <c r="K7" s="57"/>
    </row>
    <row r="8" spans="1:11" ht="15" customHeight="1">
      <c r="A8" s="532"/>
      <c r="B8" s="446"/>
      <c r="C8" s="446"/>
      <c r="D8" s="446"/>
      <c r="E8" s="447"/>
      <c r="F8" s="448"/>
      <c r="G8" s="449"/>
      <c r="H8" s="450"/>
      <c r="I8" s="451"/>
      <c r="J8" s="452"/>
      <c r="K8" s="59"/>
    </row>
    <row r="9" spans="1:11" ht="20" customHeight="1">
      <c r="A9" s="533"/>
      <c r="B9" s="417" t="s">
        <v>95</v>
      </c>
      <c r="C9" s="418"/>
      <c r="D9" s="419"/>
      <c r="E9" s="418"/>
      <c r="F9" s="420"/>
      <c r="G9" s="421"/>
      <c r="H9" s="418"/>
      <c r="I9" s="418"/>
      <c r="J9" s="418"/>
      <c r="K9" s="61"/>
    </row>
    <row r="10" spans="1:11" ht="4" customHeight="1">
      <c r="A10" s="534"/>
      <c r="B10" s="62"/>
      <c r="C10" s="62"/>
      <c r="D10" s="62"/>
      <c r="E10" s="63"/>
      <c r="F10" s="64"/>
      <c r="G10" s="65"/>
      <c r="H10" s="66"/>
      <c r="I10" s="67"/>
      <c r="J10" s="68"/>
      <c r="K10" s="59"/>
    </row>
    <row r="11" spans="1:11" ht="20" customHeight="1">
      <c r="A11" s="532"/>
      <c r="B11" s="437" t="s">
        <v>88</v>
      </c>
      <c r="C11" s="438" t="s">
        <v>89</v>
      </c>
      <c r="D11" s="439" t="s">
        <v>90</v>
      </c>
      <c r="E11" s="440" t="s">
        <v>91</v>
      </c>
      <c r="F11" s="441" t="s">
        <v>92</v>
      </c>
      <c r="G11" s="442" t="s">
        <v>93</v>
      </c>
      <c r="H11" s="443" t="s">
        <v>94</v>
      </c>
      <c r="I11" s="445" t="s">
        <v>93</v>
      </c>
      <c r="J11" s="444" t="s">
        <v>93</v>
      </c>
      <c r="K11" s="59"/>
    </row>
    <row r="12" spans="1:11" ht="6" customHeight="1" thickBot="1">
      <c r="A12" s="534"/>
      <c r="B12" s="62"/>
      <c r="C12" s="62"/>
      <c r="D12" s="62"/>
      <c r="E12" s="63"/>
      <c r="F12" s="64"/>
      <c r="G12" s="65"/>
      <c r="H12" s="66"/>
      <c r="I12" s="67"/>
      <c r="J12" s="68"/>
      <c r="K12" s="59"/>
    </row>
    <row r="13" spans="1:11" ht="16.25" customHeight="1">
      <c r="A13" s="535"/>
      <c r="B13" s="511" t="s">
        <v>908</v>
      </c>
      <c r="C13" s="512"/>
      <c r="D13" s="513"/>
      <c r="E13" s="512"/>
      <c r="F13" s="514"/>
      <c r="G13" s="515"/>
      <c r="H13" s="512"/>
      <c r="I13" s="512"/>
      <c r="J13" s="516"/>
      <c r="K13" s="69"/>
    </row>
    <row r="14" spans="1:11" ht="16.25" customHeight="1">
      <c r="A14" s="532"/>
      <c r="B14" s="457" t="s">
        <v>96</v>
      </c>
      <c r="C14" s="458" t="s">
        <v>97</v>
      </c>
      <c r="D14" s="72"/>
      <c r="E14" s="73"/>
      <c r="F14" s="74"/>
      <c r="G14" s="332">
        <f t="shared" ref="G14:G21" si="0">D14*E14*F14</f>
        <v>0</v>
      </c>
      <c r="H14" s="374">
        <f>prowizja1</f>
        <v>0</v>
      </c>
      <c r="I14" s="321">
        <f>G14+G14*H14%</f>
        <v>0</v>
      </c>
      <c r="J14" s="346">
        <f>IF(OR(kurs1="",kurs1=0),0,I14/kurs1)</f>
        <v>0</v>
      </c>
      <c r="K14" s="59"/>
    </row>
    <row r="15" spans="1:11" ht="16.25" customHeight="1">
      <c r="A15" s="532"/>
      <c r="B15" s="459" t="s">
        <v>98</v>
      </c>
      <c r="C15" s="460" t="s">
        <v>99</v>
      </c>
      <c r="D15" s="76"/>
      <c r="E15" s="77"/>
      <c r="F15" s="78"/>
      <c r="G15" s="333">
        <f>D15*E15*F15</f>
        <v>0</v>
      </c>
      <c r="H15" s="375">
        <f>prowizja1</f>
        <v>0</v>
      </c>
      <c r="I15" s="322">
        <f>G15+G15*H15%</f>
        <v>0</v>
      </c>
      <c r="J15" s="347">
        <f>IF(OR(kurs1="",kurs1=0),0,I15/kurs1)</f>
        <v>0</v>
      </c>
      <c r="K15" s="59"/>
    </row>
    <row r="16" spans="1:11" ht="4.25" customHeight="1">
      <c r="A16" s="532"/>
      <c r="B16" s="278"/>
      <c r="C16" s="279"/>
      <c r="D16" s="280"/>
      <c r="E16" s="279"/>
      <c r="F16" s="281"/>
      <c r="G16" s="281"/>
      <c r="H16" s="282"/>
      <c r="I16" s="404"/>
      <c r="J16" s="283"/>
      <c r="K16" s="59"/>
    </row>
    <row r="17" spans="1:11" ht="16.25" customHeight="1">
      <c r="A17" s="532"/>
      <c r="B17" s="461" t="s">
        <v>100</v>
      </c>
      <c r="C17" s="462" t="s">
        <v>101</v>
      </c>
      <c r="D17" s="81"/>
      <c r="E17" s="82"/>
      <c r="F17" s="83"/>
      <c r="G17" s="334">
        <f t="shared" si="0"/>
        <v>0</v>
      </c>
      <c r="H17" s="376">
        <f t="shared" ref="H17:H23" si="1">prowizja1</f>
        <v>0</v>
      </c>
      <c r="I17" s="322">
        <f t="shared" ref="I17:I23" si="2">G17+G17*H17%</f>
        <v>0</v>
      </c>
      <c r="J17" s="348">
        <f t="shared" ref="J17:J23" si="3">IF(OR(kurs1="",kurs1=0),0,I17/kurs1)</f>
        <v>0</v>
      </c>
      <c r="K17" s="59"/>
    </row>
    <row r="18" spans="1:11" ht="16.25" customHeight="1">
      <c r="A18" s="532"/>
      <c r="B18" s="463" t="s">
        <v>102</v>
      </c>
      <c r="C18" s="464" t="s">
        <v>103</v>
      </c>
      <c r="D18" s="84"/>
      <c r="E18" s="85"/>
      <c r="F18" s="86"/>
      <c r="G18" s="335">
        <f t="shared" si="0"/>
        <v>0</v>
      </c>
      <c r="H18" s="377">
        <f t="shared" si="1"/>
        <v>0</v>
      </c>
      <c r="I18" s="322">
        <f t="shared" si="2"/>
        <v>0</v>
      </c>
      <c r="J18" s="349">
        <f t="shared" si="3"/>
        <v>0</v>
      </c>
      <c r="K18" s="59"/>
    </row>
    <row r="19" spans="1:11" ht="16.25" customHeight="1">
      <c r="A19" s="532"/>
      <c r="B19" s="463" t="s">
        <v>104</v>
      </c>
      <c r="C19" s="465" t="s">
        <v>105</v>
      </c>
      <c r="D19" s="84"/>
      <c r="E19" s="85"/>
      <c r="F19" s="86"/>
      <c r="G19" s="335">
        <f t="shared" si="0"/>
        <v>0</v>
      </c>
      <c r="H19" s="377">
        <f t="shared" si="1"/>
        <v>0</v>
      </c>
      <c r="I19" s="322">
        <f t="shared" si="2"/>
        <v>0</v>
      </c>
      <c r="J19" s="349">
        <f t="shared" si="3"/>
        <v>0</v>
      </c>
      <c r="K19" s="59"/>
    </row>
    <row r="20" spans="1:11" ht="16.25" customHeight="1">
      <c r="A20" s="532"/>
      <c r="B20" s="463" t="s">
        <v>106</v>
      </c>
      <c r="C20" s="466" t="s">
        <v>107</v>
      </c>
      <c r="D20" s="84"/>
      <c r="E20" s="85"/>
      <c r="F20" s="86"/>
      <c r="G20" s="335">
        <f t="shared" si="0"/>
        <v>0</v>
      </c>
      <c r="H20" s="377">
        <f t="shared" si="1"/>
        <v>0</v>
      </c>
      <c r="I20" s="322">
        <f t="shared" si="2"/>
        <v>0</v>
      </c>
      <c r="J20" s="349">
        <f t="shared" si="3"/>
        <v>0</v>
      </c>
      <c r="K20" s="59"/>
    </row>
    <row r="21" spans="1:11" ht="16.25" customHeight="1">
      <c r="A21" s="532"/>
      <c r="B21" s="467" t="s">
        <v>108</v>
      </c>
      <c r="C21" s="468" t="s">
        <v>108</v>
      </c>
      <c r="D21" s="84"/>
      <c r="E21" s="85"/>
      <c r="F21" s="86"/>
      <c r="G21" s="335">
        <f t="shared" si="0"/>
        <v>0</v>
      </c>
      <c r="H21" s="377">
        <f t="shared" si="1"/>
        <v>0</v>
      </c>
      <c r="I21" s="322">
        <f t="shared" si="2"/>
        <v>0</v>
      </c>
      <c r="J21" s="349">
        <f t="shared" si="3"/>
        <v>0</v>
      </c>
      <c r="K21" s="59"/>
    </row>
    <row r="22" spans="1:11" ht="16.25" customHeight="1">
      <c r="A22" s="532"/>
      <c r="B22" s="467" t="s">
        <v>109</v>
      </c>
      <c r="C22" s="469" t="s">
        <v>110</v>
      </c>
      <c r="D22" s="84"/>
      <c r="E22" s="85"/>
      <c r="F22" s="86"/>
      <c r="G22" s="335">
        <f>D22*E22*F22</f>
        <v>0</v>
      </c>
      <c r="H22" s="377">
        <f t="shared" si="1"/>
        <v>0</v>
      </c>
      <c r="I22" s="322">
        <f t="shared" si="2"/>
        <v>0</v>
      </c>
      <c r="J22" s="347">
        <f t="shared" si="3"/>
        <v>0</v>
      </c>
      <c r="K22" s="59"/>
    </row>
    <row r="23" spans="1:11" ht="16.25" customHeight="1">
      <c r="A23" s="532"/>
      <c r="B23" s="467" t="s">
        <v>111</v>
      </c>
      <c r="C23" s="469" t="s">
        <v>112</v>
      </c>
      <c r="D23" s="84"/>
      <c r="E23" s="77"/>
      <c r="F23" s="86"/>
      <c r="G23" s="335">
        <f>D23*E23*F23</f>
        <v>0</v>
      </c>
      <c r="H23" s="377">
        <f t="shared" si="1"/>
        <v>0</v>
      </c>
      <c r="I23" s="323">
        <f t="shared" si="2"/>
        <v>0</v>
      </c>
      <c r="J23" s="350">
        <f t="shared" si="3"/>
        <v>0</v>
      </c>
      <c r="K23" s="59"/>
    </row>
    <row r="24" spans="1:11" ht="5" customHeight="1" thickBot="1">
      <c r="A24" s="532"/>
      <c r="B24" s="284"/>
      <c r="C24" s="285"/>
      <c r="D24" s="286"/>
      <c r="E24" s="285"/>
      <c r="F24" s="287"/>
      <c r="G24" s="287"/>
      <c r="H24" s="288"/>
      <c r="I24" s="405"/>
      <c r="J24" s="289"/>
      <c r="K24" s="59"/>
    </row>
    <row r="25" spans="1:11" ht="8" customHeight="1" thickBot="1">
      <c r="A25" s="532"/>
      <c r="B25" s="90"/>
      <c r="C25" s="91"/>
      <c r="D25" s="92"/>
      <c r="E25" s="93"/>
      <c r="F25" s="94"/>
      <c r="G25" s="94"/>
      <c r="H25" s="95"/>
      <c r="I25" s="96"/>
      <c r="J25" s="97"/>
      <c r="K25" s="98"/>
    </row>
    <row r="26" spans="1:11" ht="16.25" customHeight="1">
      <c r="A26" s="535"/>
      <c r="B26" s="511" t="s">
        <v>909</v>
      </c>
      <c r="C26" s="512"/>
      <c r="D26" s="513"/>
      <c r="E26" s="512"/>
      <c r="F26" s="514"/>
      <c r="G26" s="514"/>
      <c r="H26" s="517"/>
      <c r="I26" s="518"/>
      <c r="J26" s="516"/>
      <c r="K26" s="69"/>
    </row>
    <row r="27" spans="1:11" ht="15.75" customHeight="1">
      <c r="A27" s="532"/>
      <c r="B27" s="457" t="s">
        <v>113</v>
      </c>
      <c r="C27" s="458" t="s">
        <v>101</v>
      </c>
      <c r="D27" s="72"/>
      <c r="E27" s="99"/>
      <c r="F27" s="74"/>
      <c r="G27" s="332">
        <f>D27*E27*F27</f>
        <v>0</v>
      </c>
      <c r="H27" s="378">
        <f>prowizja1</f>
        <v>0</v>
      </c>
      <c r="I27" s="324">
        <f>G27+G27*H27%</f>
        <v>0</v>
      </c>
      <c r="J27" s="351">
        <f>IF(OR(kurs1="",kurs1=0),0,I27/kurs1)</f>
        <v>0</v>
      </c>
      <c r="K27" s="59"/>
    </row>
    <row r="28" spans="1:11" ht="16.25" customHeight="1">
      <c r="A28" s="532"/>
      <c r="B28" s="467" t="s">
        <v>102</v>
      </c>
      <c r="C28" s="469" t="s">
        <v>103</v>
      </c>
      <c r="D28" s="84"/>
      <c r="E28" s="100"/>
      <c r="F28" s="86"/>
      <c r="G28" s="335">
        <f>D28*E28*F28</f>
        <v>0</v>
      </c>
      <c r="H28" s="379">
        <f>prowizja1</f>
        <v>0</v>
      </c>
      <c r="I28" s="324">
        <f>G28+G28*H28%</f>
        <v>0</v>
      </c>
      <c r="J28" s="352">
        <f>IF(OR(kurs1="",kurs1=0),0,I28/kurs1)</f>
        <v>0</v>
      </c>
      <c r="K28" s="59"/>
    </row>
    <row r="29" spans="1:11" ht="16.25" customHeight="1">
      <c r="A29" s="532"/>
      <c r="B29" s="467" t="s">
        <v>104</v>
      </c>
      <c r="C29" s="469" t="s">
        <v>105</v>
      </c>
      <c r="D29" s="84"/>
      <c r="E29" s="100"/>
      <c r="F29" s="86"/>
      <c r="G29" s="335">
        <f>D29*E29*F29</f>
        <v>0</v>
      </c>
      <c r="H29" s="379">
        <f>prowizja1</f>
        <v>0</v>
      </c>
      <c r="I29" s="324">
        <f>G29+G29*H29%</f>
        <v>0</v>
      </c>
      <c r="J29" s="352">
        <f>IF(OR(kurs1="",kurs1=0),0,I29/kurs1)</f>
        <v>0</v>
      </c>
      <c r="K29" s="59"/>
    </row>
    <row r="30" spans="1:11" ht="16.25" customHeight="1">
      <c r="A30" s="532"/>
      <c r="B30" s="467" t="s">
        <v>106</v>
      </c>
      <c r="C30" s="468" t="s">
        <v>114</v>
      </c>
      <c r="D30" s="84"/>
      <c r="E30" s="100"/>
      <c r="F30" s="86"/>
      <c r="G30" s="335">
        <f>D30*E30*F30</f>
        <v>0</v>
      </c>
      <c r="H30" s="379">
        <f>prowizja1</f>
        <v>0</v>
      </c>
      <c r="I30" s="324">
        <f>G30+G30*H30%</f>
        <v>0</v>
      </c>
      <c r="J30" s="353">
        <f>IF(OR(kurs1="",kurs1=0),0,I30/kurs1)</f>
        <v>0</v>
      </c>
      <c r="K30" s="59"/>
    </row>
    <row r="31" spans="1:11" ht="16.25" customHeight="1">
      <c r="A31" s="532"/>
      <c r="B31" s="467" t="s">
        <v>108</v>
      </c>
      <c r="C31" s="469" t="s">
        <v>108</v>
      </c>
      <c r="D31" s="76"/>
      <c r="E31" s="101"/>
      <c r="F31" s="78"/>
      <c r="G31" s="335">
        <f>D31*E31*F31</f>
        <v>0</v>
      </c>
      <c r="H31" s="379">
        <f>prowizja1</f>
        <v>0</v>
      </c>
      <c r="I31" s="324">
        <f>G31+G31*H31%</f>
        <v>0</v>
      </c>
      <c r="J31" s="350">
        <f>IF(OR(kurs1="",kurs1=0),0,I31/kurs1)</f>
        <v>0</v>
      </c>
      <c r="K31" s="59"/>
    </row>
    <row r="32" spans="1:11" ht="5" customHeight="1" thickBot="1">
      <c r="A32" s="532"/>
      <c r="B32" s="284"/>
      <c r="C32" s="285"/>
      <c r="D32" s="286"/>
      <c r="E32" s="285"/>
      <c r="F32" s="287"/>
      <c r="G32" s="287"/>
      <c r="H32" s="288"/>
      <c r="I32" s="405"/>
      <c r="J32" s="289"/>
      <c r="K32" s="59"/>
    </row>
    <row r="33" spans="1:11" ht="8" customHeight="1" thickBot="1">
      <c r="A33" s="532"/>
      <c r="B33" s="102"/>
      <c r="C33" s="103"/>
      <c r="D33" s="104"/>
      <c r="E33" s="105"/>
      <c r="F33" s="106"/>
      <c r="G33" s="106"/>
      <c r="H33" s="107"/>
      <c r="I33" s="108"/>
      <c r="J33" s="109"/>
      <c r="K33" s="59"/>
    </row>
    <row r="34" spans="1:11" ht="16.25" customHeight="1">
      <c r="A34" s="535"/>
      <c r="B34" s="511" t="s">
        <v>115</v>
      </c>
      <c r="C34" s="512"/>
      <c r="D34" s="513"/>
      <c r="E34" s="512"/>
      <c r="F34" s="514"/>
      <c r="G34" s="514"/>
      <c r="H34" s="517"/>
      <c r="I34" s="518"/>
      <c r="J34" s="516"/>
      <c r="K34" s="69"/>
    </row>
    <row r="35" spans="1:11" ht="16.25" customHeight="1">
      <c r="A35" s="532"/>
      <c r="B35" s="457" t="s">
        <v>113</v>
      </c>
      <c r="C35" s="458" t="s">
        <v>116</v>
      </c>
      <c r="D35" s="72"/>
      <c r="E35" s="99"/>
      <c r="F35" s="74"/>
      <c r="G35" s="332">
        <f t="shared" ref="G35:G45" si="4">D35*E35*F35</f>
        <v>0</v>
      </c>
      <c r="H35" s="374">
        <f>prowizja1</f>
        <v>0</v>
      </c>
      <c r="I35" s="324">
        <f>G35+G35*H35%</f>
        <v>0</v>
      </c>
      <c r="J35" s="351">
        <f>IF(OR(kurs1="",kurs1=0),0,I35/kurs1)</f>
        <v>0</v>
      </c>
      <c r="K35" s="59"/>
    </row>
    <row r="36" spans="1:11" ht="16.25" customHeight="1">
      <c r="A36" s="532"/>
      <c r="B36" s="467" t="s">
        <v>102</v>
      </c>
      <c r="C36" s="469" t="s">
        <v>103</v>
      </c>
      <c r="D36" s="84"/>
      <c r="E36" s="100"/>
      <c r="F36" s="86"/>
      <c r="G36" s="335">
        <f t="shared" si="4"/>
        <v>0</v>
      </c>
      <c r="H36" s="377">
        <f>prowizja1</f>
        <v>0</v>
      </c>
      <c r="I36" s="324">
        <f>G36+G36*H36%</f>
        <v>0</v>
      </c>
      <c r="J36" s="352">
        <f>IF(OR(kurs1="",kurs1=0),0,I36/kurs1)</f>
        <v>0</v>
      </c>
      <c r="K36" s="59"/>
    </row>
    <row r="37" spans="1:11" ht="16.25" customHeight="1">
      <c r="A37" s="532"/>
      <c r="B37" s="467" t="s">
        <v>104</v>
      </c>
      <c r="C37" s="469" t="s">
        <v>105</v>
      </c>
      <c r="D37" s="84"/>
      <c r="E37" s="100"/>
      <c r="F37" s="86"/>
      <c r="G37" s="335">
        <f t="shared" si="4"/>
        <v>0</v>
      </c>
      <c r="H37" s="377">
        <f>prowizja1</f>
        <v>0</v>
      </c>
      <c r="I37" s="323">
        <f>G37+G37*H37%</f>
        <v>0</v>
      </c>
      <c r="J37" s="352">
        <f>IF(OR(kurs1="",kurs1=0),0,I37/kurs1)</f>
        <v>0</v>
      </c>
      <c r="K37" s="59"/>
    </row>
    <row r="38" spans="1:11" ht="16.25" customHeight="1">
      <c r="A38" s="532"/>
      <c r="B38" s="467" t="s">
        <v>106</v>
      </c>
      <c r="C38" s="468" t="s">
        <v>107</v>
      </c>
      <c r="D38" s="84"/>
      <c r="E38" s="100"/>
      <c r="F38" s="86"/>
      <c r="G38" s="335">
        <f t="shared" si="4"/>
        <v>0</v>
      </c>
      <c r="H38" s="375">
        <f>prowizja1</f>
        <v>0</v>
      </c>
      <c r="I38" s="324">
        <f>G38+G38*H38%</f>
        <v>0</v>
      </c>
      <c r="J38" s="353">
        <f>IF(OR(kurs1="",kurs1=0),0,I38/kurs1)</f>
        <v>0</v>
      </c>
      <c r="K38" s="59"/>
    </row>
    <row r="39" spans="1:11" ht="16.25" customHeight="1">
      <c r="A39" s="532"/>
      <c r="B39" s="467" t="s">
        <v>108</v>
      </c>
      <c r="C39" s="469" t="s">
        <v>108</v>
      </c>
      <c r="D39" s="76"/>
      <c r="E39" s="101"/>
      <c r="F39" s="78"/>
      <c r="G39" s="336">
        <f t="shared" si="4"/>
        <v>0</v>
      </c>
      <c r="H39" s="380">
        <f>prowizja1</f>
        <v>0</v>
      </c>
      <c r="I39" s="324">
        <f>G39+G39*H39%</f>
        <v>0</v>
      </c>
      <c r="J39" s="350">
        <f>IF(OR(kurs1="",kurs1=0),0,I39/kurs1)</f>
        <v>0</v>
      </c>
      <c r="K39" s="59"/>
    </row>
    <row r="40" spans="1:11" ht="4.25" customHeight="1">
      <c r="A40" s="532"/>
      <c r="B40" s="278"/>
      <c r="C40" s="279"/>
      <c r="D40" s="280"/>
      <c r="E40" s="279"/>
      <c r="F40" s="281"/>
      <c r="G40" s="281"/>
      <c r="H40" s="282"/>
      <c r="I40" s="404"/>
      <c r="J40" s="283"/>
      <c r="K40" s="59"/>
    </row>
    <row r="41" spans="1:11" ht="16.25" customHeight="1">
      <c r="A41" s="532"/>
      <c r="B41" s="461" t="s">
        <v>117</v>
      </c>
      <c r="C41" s="470" t="s">
        <v>118</v>
      </c>
      <c r="D41" s="81"/>
      <c r="E41" s="111"/>
      <c r="F41" s="83"/>
      <c r="G41" s="334">
        <f t="shared" si="4"/>
        <v>0</v>
      </c>
      <c r="H41" s="376">
        <f>prowizja1</f>
        <v>0</v>
      </c>
      <c r="I41" s="324">
        <f>G41+G41*H41%</f>
        <v>0</v>
      </c>
      <c r="J41" s="350">
        <f>IF(OR(kurs1="",kurs1=0),0,I41/kurs1)</f>
        <v>0</v>
      </c>
      <c r="K41" s="59"/>
    </row>
    <row r="42" spans="1:11" ht="16.25" customHeight="1">
      <c r="A42" s="532"/>
      <c r="B42" s="467" t="s">
        <v>119</v>
      </c>
      <c r="C42" s="469" t="s">
        <v>120</v>
      </c>
      <c r="D42" s="84"/>
      <c r="E42" s="100"/>
      <c r="F42" s="86"/>
      <c r="G42" s="335">
        <f t="shared" si="4"/>
        <v>0</v>
      </c>
      <c r="H42" s="377">
        <f>prowizja1</f>
        <v>0</v>
      </c>
      <c r="I42" s="324">
        <f>G42+G42*H42%</f>
        <v>0</v>
      </c>
      <c r="J42" s="352">
        <f>IF(OR(kurs1="",kurs1=0),0,I42/kurs1)</f>
        <v>0</v>
      </c>
      <c r="K42" s="59"/>
    </row>
    <row r="43" spans="1:11" ht="16.25" customHeight="1">
      <c r="A43" s="532"/>
      <c r="B43" s="467" t="s">
        <v>121</v>
      </c>
      <c r="C43" s="469" t="s">
        <v>122</v>
      </c>
      <c r="D43" s="84"/>
      <c r="E43" s="100"/>
      <c r="F43" s="86"/>
      <c r="G43" s="335">
        <f t="shared" si="4"/>
        <v>0</v>
      </c>
      <c r="H43" s="377">
        <f>prowizja1</f>
        <v>0</v>
      </c>
      <c r="I43" s="324">
        <f>G43+G43*H43%</f>
        <v>0</v>
      </c>
      <c r="J43" s="352">
        <f>IF(OR(kurs1="",kurs1=0),0,I43/kurs1)</f>
        <v>0</v>
      </c>
      <c r="K43" s="59"/>
    </row>
    <row r="44" spans="1:11" ht="16.25" customHeight="1">
      <c r="A44" s="532"/>
      <c r="B44" s="467" t="s">
        <v>123</v>
      </c>
      <c r="C44" s="468" t="s">
        <v>123</v>
      </c>
      <c r="D44" s="84"/>
      <c r="E44" s="100"/>
      <c r="F44" s="86"/>
      <c r="G44" s="335">
        <f t="shared" si="4"/>
        <v>0</v>
      </c>
      <c r="H44" s="375">
        <f>prowizja1</f>
        <v>0</v>
      </c>
      <c r="I44" s="324">
        <f>G44+G44*H44%</f>
        <v>0</v>
      </c>
      <c r="J44" s="353">
        <f>IF(OR(kurs1="",kurs1=0),0,I44/kurs1)</f>
        <v>0</v>
      </c>
      <c r="K44" s="59"/>
    </row>
    <row r="45" spans="1:11" ht="16.25" customHeight="1">
      <c r="A45" s="532"/>
      <c r="B45" s="467" t="s">
        <v>124</v>
      </c>
      <c r="C45" s="469" t="s">
        <v>125</v>
      </c>
      <c r="D45" s="76"/>
      <c r="E45" s="101"/>
      <c r="F45" s="78"/>
      <c r="G45" s="336">
        <f t="shared" si="4"/>
        <v>0</v>
      </c>
      <c r="H45" s="380">
        <f>prowizja1</f>
        <v>0</v>
      </c>
      <c r="I45" s="324">
        <f>G45+G45*H45%</f>
        <v>0</v>
      </c>
      <c r="J45" s="350">
        <f>IF(OR(kurs1="",kurs1=0),0,I45/kurs1)</f>
        <v>0</v>
      </c>
      <c r="K45" s="59"/>
    </row>
    <row r="46" spans="1:11" ht="5" customHeight="1" thickBot="1">
      <c r="A46" s="532"/>
      <c r="B46" s="284"/>
      <c r="C46" s="285"/>
      <c r="D46" s="286"/>
      <c r="E46" s="285"/>
      <c r="F46" s="287"/>
      <c r="G46" s="287"/>
      <c r="H46" s="288"/>
      <c r="I46" s="405"/>
      <c r="J46" s="289"/>
      <c r="K46" s="59"/>
    </row>
    <row r="47" spans="1:11" ht="8" customHeight="1" thickBot="1">
      <c r="A47" s="532"/>
      <c r="B47" s="102"/>
      <c r="C47" s="103"/>
      <c r="D47" s="104"/>
      <c r="E47" s="105"/>
      <c r="F47" s="106"/>
      <c r="G47" s="106"/>
      <c r="H47" s="107"/>
      <c r="I47" s="108"/>
      <c r="J47" s="109"/>
      <c r="K47" s="59"/>
    </row>
    <row r="48" spans="1:11" ht="16.25" customHeight="1">
      <c r="A48" s="535"/>
      <c r="B48" s="511" t="s">
        <v>126</v>
      </c>
      <c r="C48" s="512"/>
      <c r="D48" s="513"/>
      <c r="E48" s="512"/>
      <c r="F48" s="514"/>
      <c r="G48" s="514"/>
      <c r="H48" s="517"/>
      <c r="I48" s="518"/>
      <c r="J48" s="516"/>
      <c r="K48" s="69"/>
    </row>
    <row r="49" spans="1:11" ht="16.25" customHeight="1">
      <c r="A49" s="532"/>
      <c r="B49" s="457" t="s">
        <v>127</v>
      </c>
      <c r="C49" s="458" t="s">
        <v>127</v>
      </c>
      <c r="D49" s="72"/>
      <c r="E49" s="99"/>
      <c r="F49" s="74"/>
      <c r="G49" s="332">
        <f t="shared" ref="G49:G59" si="5">D49*E49*F49</f>
        <v>0</v>
      </c>
      <c r="H49" s="374">
        <f>prowizja1</f>
        <v>0</v>
      </c>
      <c r="I49" s="324">
        <f>G49+G49*H49%</f>
        <v>0</v>
      </c>
      <c r="J49" s="351">
        <f>IF(OR(kurs1="",kurs1=0),0,I49/kurs1)</f>
        <v>0</v>
      </c>
      <c r="K49" s="59"/>
    </row>
    <row r="50" spans="1:11" ht="16.25" customHeight="1">
      <c r="A50" s="532"/>
      <c r="B50" s="467" t="s">
        <v>128</v>
      </c>
      <c r="C50" s="469" t="s">
        <v>129</v>
      </c>
      <c r="D50" s="84"/>
      <c r="E50" s="100"/>
      <c r="F50" s="86"/>
      <c r="G50" s="335">
        <f t="shared" si="5"/>
        <v>0</v>
      </c>
      <c r="H50" s="377">
        <f>prowizja1</f>
        <v>0</v>
      </c>
      <c r="I50" s="324">
        <f>G50+G50*H50%</f>
        <v>0</v>
      </c>
      <c r="J50" s="352">
        <f>IF(OR(kurs1="",kurs1=0),0,I50/kurs1)</f>
        <v>0</v>
      </c>
      <c r="K50" s="59"/>
    </row>
    <row r="51" spans="1:11" ht="16.25" customHeight="1">
      <c r="A51" s="532"/>
      <c r="B51" s="467" t="s">
        <v>109</v>
      </c>
      <c r="C51" s="469" t="s">
        <v>110</v>
      </c>
      <c r="D51" s="84"/>
      <c r="E51" s="100"/>
      <c r="F51" s="86"/>
      <c r="G51" s="335">
        <f t="shared" si="5"/>
        <v>0</v>
      </c>
      <c r="H51" s="377">
        <f>prowizja1</f>
        <v>0</v>
      </c>
      <c r="I51" s="324">
        <f>G51+G51*H51%</f>
        <v>0</v>
      </c>
      <c r="J51" s="352">
        <f>IF(OR(kurs1="",kurs1=0),0,I51/kurs1)</f>
        <v>0</v>
      </c>
      <c r="K51" s="59"/>
    </row>
    <row r="52" spans="1:11" ht="16.25" customHeight="1">
      <c r="A52" s="532"/>
      <c r="B52" s="467" t="s">
        <v>130</v>
      </c>
      <c r="C52" s="469" t="s">
        <v>131</v>
      </c>
      <c r="D52" s="84"/>
      <c r="E52" s="100"/>
      <c r="F52" s="86"/>
      <c r="G52" s="335">
        <f t="shared" si="5"/>
        <v>0</v>
      </c>
      <c r="H52" s="375">
        <f>prowizja1</f>
        <v>0</v>
      </c>
      <c r="I52" s="324">
        <f>G52+G52*H52%</f>
        <v>0</v>
      </c>
      <c r="J52" s="352">
        <f>IF(OR(kurs1="",kurs1=0),0,I52/kurs1)</f>
        <v>0</v>
      </c>
      <c r="K52" s="59"/>
    </row>
    <row r="53" spans="1:11" ht="16.25" customHeight="1">
      <c r="A53" s="532"/>
      <c r="B53" s="467" t="s">
        <v>104</v>
      </c>
      <c r="C53" s="469" t="s">
        <v>105</v>
      </c>
      <c r="D53" s="84"/>
      <c r="E53" s="100"/>
      <c r="F53" s="86"/>
      <c r="G53" s="336">
        <f t="shared" si="5"/>
        <v>0</v>
      </c>
      <c r="H53" s="380">
        <f>prowizja1</f>
        <v>0</v>
      </c>
      <c r="I53" s="324">
        <f>G53+G53*H53%</f>
        <v>0</v>
      </c>
      <c r="J53" s="352">
        <f>IF(OR(kurs1="",kurs1=0),0,I53/kurs1)</f>
        <v>0</v>
      </c>
      <c r="K53" s="59"/>
    </row>
    <row r="54" spans="1:11" ht="4.25" customHeight="1">
      <c r="A54" s="532"/>
      <c r="B54" s="278"/>
      <c r="C54" s="279"/>
      <c r="D54" s="280"/>
      <c r="E54" s="279"/>
      <c r="F54" s="281"/>
      <c r="G54" s="281"/>
      <c r="H54" s="282"/>
      <c r="I54" s="404"/>
      <c r="J54" s="290"/>
      <c r="K54" s="59"/>
    </row>
    <row r="55" spans="1:11" ht="16.25" customHeight="1">
      <c r="A55" s="532"/>
      <c r="B55" s="461" t="s">
        <v>113</v>
      </c>
      <c r="C55" s="470" t="s">
        <v>101</v>
      </c>
      <c r="D55" s="81"/>
      <c r="E55" s="111"/>
      <c r="F55" s="83"/>
      <c r="G55" s="334">
        <f t="shared" si="5"/>
        <v>0</v>
      </c>
      <c r="H55" s="376">
        <f>prowizja1</f>
        <v>0</v>
      </c>
      <c r="I55" s="324">
        <f>G55+G55*H55%</f>
        <v>0</v>
      </c>
      <c r="J55" s="352">
        <f>IF(OR(kurs1="",kurs1=0),0,I55/kurs1)</f>
        <v>0</v>
      </c>
      <c r="K55" s="59"/>
    </row>
    <row r="56" spans="1:11" ht="16.25" customHeight="1">
      <c r="A56" s="532"/>
      <c r="B56" s="467" t="s">
        <v>102</v>
      </c>
      <c r="C56" s="469" t="s">
        <v>103</v>
      </c>
      <c r="D56" s="84"/>
      <c r="E56" s="100"/>
      <c r="F56" s="86"/>
      <c r="G56" s="335">
        <f t="shared" si="5"/>
        <v>0</v>
      </c>
      <c r="H56" s="377">
        <f>prowizja1</f>
        <v>0</v>
      </c>
      <c r="I56" s="324">
        <f>G56+G56*H56%</f>
        <v>0</v>
      </c>
      <c r="J56" s="352">
        <f>IF(OR(kurs1="",kurs1=0),0,I56/kurs1)</f>
        <v>0</v>
      </c>
      <c r="K56" s="59"/>
    </row>
    <row r="57" spans="1:11" ht="16.25" customHeight="1">
      <c r="A57" s="532"/>
      <c r="B57" s="467" t="s">
        <v>132</v>
      </c>
      <c r="C57" s="469" t="s">
        <v>133</v>
      </c>
      <c r="D57" s="84"/>
      <c r="E57" s="100"/>
      <c r="F57" s="86"/>
      <c r="G57" s="335">
        <f t="shared" si="5"/>
        <v>0</v>
      </c>
      <c r="H57" s="377">
        <f>prowizja1</f>
        <v>0</v>
      </c>
      <c r="I57" s="324">
        <f>G57+G57*H57%</f>
        <v>0</v>
      </c>
      <c r="J57" s="352">
        <f>IF(OR(kurs1="",kurs1=0),0,I57/kurs1)</f>
        <v>0</v>
      </c>
      <c r="K57" s="59"/>
    </row>
    <row r="58" spans="1:11" ht="16.25" customHeight="1">
      <c r="A58" s="532"/>
      <c r="B58" s="467" t="s">
        <v>134</v>
      </c>
      <c r="C58" s="468" t="s">
        <v>135</v>
      </c>
      <c r="D58" s="84"/>
      <c r="E58" s="100"/>
      <c r="F58" s="86"/>
      <c r="G58" s="335">
        <f t="shared" si="5"/>
        <v>0</v>
      </c>
      <c r="H58" s="375">
        <f>prowizja1</f>
        <v>0</v>
      </c>
      <c r="I58" s="324">
        <f>G58+G58*H58%</f>
        <v>0</v>
      </c>
      <c r="J58" s="353">
        <f>IF(OR(kurs1="",kurs1=0),0,I58/kurs1)</f>
        <v>0</v>
      </c>
      <c r="K58" s="59"/>
    </row>
    <row r="59" spans="1:11" ht="16.25" customHeight="1">
      <c r="A59" s="532"/>
      <c r="B59" s="467" t="s">
        <v>108</v>
      </c>
      <c r="C59" s="469" t="s">
        <v>108</v>
      </c>
      <c r="D59" s="84"/>
      <c r="E59" s="100"/>
      <c r="F59" s="86"/>
      <c r="G59" s="336">
        <f t="shared" si="5"/>
        <v>0</v>
      </c>
      <c r="H59" s="380">
        <f>prowizja1</f>
        <v>0</v>
      </c>
      <c r="I59" s="324">
        <f>G59+G59*H59%</f>
        <v>0</v>
      </c>
      <c r="J59" s="350">
        <f>IF(OR(kurs1="",kurs1=0),0,I59/kurs1)</f>
        <v>0</v>
      </c>
      <c r="K59" s="59"/>
    </row>
    <row r="60" spans="1:11" ht="5" customHeight="1" thickBot="1">
      <c r="A60" s="532"/>
      <c r="B60" s="284"/>
      <c r="C60" s="285"/>
      <c r="D60" s="286"/>
      <c r="E60" s="285"/>
      <c r="F60" s="287"/>
      <c r="G60" s="287"/>
      <c r="H60" s="288"/>
      <c r="I60" s="405"/>
      <c r="J60" s="289"/>
      <c r="K60" s="59"/>
    </row>
    <row r="61" spans="1:11" ht="8" customHeight="1" thickBot="1">
      <c r="A61" s="532"/>
      <c r="B61" s="102"/>
      <c r="C61" s="102"/>
      <c r="D61" s="112"/>
      <c r="E61" s="113"/>
      <c r="F61" s="106"/>
      <c r="G61" s="106"/>
      <c r="H61" s="107"/>
      <c r="I61" s="108"/>
      <c r="J61" s="109"/>
      <c r="K61" s="59"/>
    </row>
    <row r="62" spans="1:11" ht="16.25" customHeight="1">
      <c r="A62" s="535"/>
      <c r="B62" s="511" t="s">
        <v>136</v>
      </c>
      <c r="C62" s="512"/>
      <c r="D62" s="513"/>
      <c r="E62" s="512"/>
      <c r="F62" s="514"/>
      <c r="G62" s="514"/>
      <c r="H62" s="517"/>
      <c r="I62" s="518"/>
      <c r="J62" s="516"/>
      <c r="K62" s="69"/>
    </row>
    <row r="63" spans="1:11" ht="16.25" customHeight="1">
      <c r="A63" s="532"/>
      <c r="B63" s="457" t="s">
        <v>137</v>
      </c>
      <c r="C63" s="458" t="s">
        <v>138</v>
      </c>
      <c r="D63" s="72"/>
      <c r="E63" s="99"/>
      <c r="F63" s="74"/>
      <c r="G63" s="332">
        <f t="shared" ref="G63:G76" si="6">D63*E63*F63</f>
        <v>0</v>
      </c>
      <c r="H63" s="374">
        <f>prowizja1</f>
        <v>0</v>
      </c>
      <c r="I63" s="324">
        <f>G63+G63*H63%</f>
        <v>0</v>
      </c>
      <c r="J63" s="351">
        <f>IF(OR(kurs1="",kurs1=0),0,I63/kurs1)</f>
        <v>0</v>
      </c>
      <c r="K63" s="59"/>
    </row>
    <row r="64" spans="1:11" ht="16.25" customHeight="1">
      <c r="A64" s="532"/>
      <c r="B64" s="467" t="s">
        <v>139</v>
      </c>
      <c r="C64" s="469" t="s">
        <v>140</v>
      </c>
      <c r="D64" s="84"/>
      <c r="E64" s="100"/>
      <c r="F64" s="86"/>
      <c r="G64" s="335">
        <f t="shared" si="6"/>
        <v>0</v>
      </c>
      <c r="H64" s="377">
        <f>prowizja1</f>
        <v>0</v>
      </c>
      <c r="I64" s="324">
        <f>G64+G64*H64%</f>
        <v>0</v>
      </c>
      <c r="J64" s="352">
        <f>IF(OR(kurs1="",kurs1=0),0,I64/kurs1)</f>
        <v>0</v>
      </c>
      <c r="K64" s="59"/>
    </row>
    <row r="65" spans="1:11" ht="16.25" customHeight="1">
      <c r="A65" s="532"/>
      <c r="B65" s="467" t="s">
        <v>141</v>
      </c>
      <c r="C65" s="469" t="s">
        <v>142</v>
      </c>
      <c r="D65" s="84"/>
      <c r="E65" s="100"/>
      <c r="F65" s="86"/>
      <c r="G65" s="335">
        <f t="shared" si="6"/>
        <v>0</v>
      </c>
      <c r="H65" s="377">
        <f>prowizja1</f>
        <v>0</v>
      </c>
      <c r="I65" s="324">
        <f>G65+G65*H65%</f>
        <v>0</v>
      </c>
      <c r="J65" s="352">
        <f>IF(OR(kurs1="",kurs1=0),0,I65/kurs1)</f>
        <v>0</v>
      </c>
      <c r="K65" s="59"/>
    </row>
    <row r="66" spans="1:11" ht="16.25" customHeight="1">
      <c r="A66" s="532"/>
      <c r="B66" s="467" t="s">
        <v>143</v>
      </c>
      <c r="C66" s="469" t="s">
        <v>144</v>
      </c>
      <c r="D66" s="84"/>
      <c r="E66" s="100"/>
      <c r="F66" s="86"/>
      <c r="G66" s="335">
        <f t="shared" si="6"/>
        <v>0</v>
      </c>
      <c r="H66" s="375">
        <f>prowizja1</f>
        <v>0</v>
      </c>
      <c r="I66" s="324">
        <f>G66+G66*H66%</f>
        <v>0</v>
      </c>
      <c r="J66" s="353">
        <f>IF(OR(kurs1="",kurs1=0),0,I66/kurs1)</f>
        <v>0</v>
      </c>
      <c r="K66" s="59"/>
    </row>
    <row r="67" spans="1:11" ht="16.25" customHeight="1">
      <c r="A67" s="532"/>
      <c r="B67" s="467" t="s">
        <v>145</v>
      </c>
      <c r="C67" s="469" t="s">
        <v>146</v>
      </c>
      <c r="D67" s="76"/>
      <c r="E67" s="101"/>
      <c r="F67" s="78"/>
      <c r="G67" s="336">
        <f t="shared" si="6"/>
        <v>0</v>
      </c>
      <c r="H67" s="380">
        <f>prowizja1</f>
        <v>0</v>
      </c>
      <c r="I67" s="324">
        <f>G67+G67*H67%</f>
        <v>0</v>
      </c>
      <c r="J67" s="350">
        <f>IF(OR(kurs1="",kurs1=0),0,I67/kurs1)</f>
        <v>0</v>
      </c>
      <c r="K67" s="114"/>
    </row>
    <row r="68" spans="1:11" ht="4.25" customHeight="1">
      <c r="A68" s="532"/>
      <c r="B68" s="278"/>
      <c r="C68" s="279"/>
      <c r="D68" s="280"/>
      <c r="E68" s="279"/>
      <c r="F68" s="281"/>
      <c r="G68" s="281"/>
      <c r="H68" s="282"/>
      <c r="I68" s="404"/>
      <c r="J68" s="283"/>
      <c r="K68" s="59"/>
    </row>
    <row r="69" spans="1:11" ht="16.25" customHeight="1">
      <c r="A69" s="532"/>
      <c r="B69" s="79"/>
      <c r="C69" s="110"/>
      <c r="D69" s="81"/>
      <c r="E69" s="111"/>
      <c r="F69" s="83"/>
      <c r="G69" s="334">
        <f t="shared" si="6"/>
        <v>0</v>
      </c>
      <c r="H69" s="376">
        <f t="shared" ref="H69:H76" si="7">prowizja1</f>
        <v>0</v>
      </c>
      <c r="I69" s="324">
        <f t="shared" ref="I69:I76" si="8">G69+G69*H69%</f>
        <v>0</v>
      </c>
      <c r="J69" s="350">
        <f t="shared" ref="J69:J76" si="9">IF(OR(kurs1="",kurs1=0),0,I69/kurs1)</f>
        <v>0</v>
      </c>
      <c r="K69" s="59"/>
    </row>
    <row r="70" spans="1:11" ht="16.25" customHeight="1">
      <c r="A70" s="532"/>
      <c r="B70" s="87"/>
      <c r="C70" s="89"/>
      <c r="D70" s="84"/>
      <c r="E70" s="100"/>
      <c r="F70" s="86"/>
      <c r="G70" s="335">
        <f t="shared" si="6"/>
        <v>0</v>
      </c>
      <c r="H70" s="377">
        <f t="shared" si="7"/>
        <v>0</v>
      </c>
      <c r="I70" s="324">
        <f t="shared" si="8"/>
        <v>0</v>
      </c>
      <c r="J70" s="352">
        <f t="shared" si="9"/>
        <v>0</v>
      </c>
      <c r="K70" s="59"/>
    </row>
    <row r="71" spans="1:11" ht="16.25" customHeight="1">
      <c r="A71" s="532"/>
      <c r="B71" s="87"/>
      <c r="C71" s="89"/>
      <c r="D71" s="84"/>
      <c r="E71" s="100"/>
      <c r="F71" s="86"/>
      <c r="G71" s="335">
        <f t="shared" si="6"/>
        <v>0</v>
      </c>
      <c r="H71" s="377">
        <f t="shared" si="7"/>
        <v>0</v>
      </c>
      <c r="I71" s="324">
        <f t="shared" si="8"/>
        <v>0</v>
      </c>
      <c r="J71" s="352">
        <f t="shared" si="9"/>
        <v>0</v>
      </c>
      <c r="K71" s="59"/>
    </row>
    <row r="72" spans="1:11" ht="16.25" customHeight="1">
      <c r="A72" s="532"/>
      <c r="B72" s="87"/>
      <c r="C72" s="89"/>
      <c r="D72" s="84"/>
      <c r="E72" s="100"/>
      <c r="F72" s="86"/>
      <c r="G72" s="335">
        <f t="shared" si="6"/>
        <v>0</v>
      </c>
      <c r="H72" s="377">
        <f t="shared" si="7"/>
        <v>0</v>
      </c>
      <c r="I72" s="324">
        <f t="shared" si="8"/>
        <v>0</v>
      </c>
      <c r="J72" s="352">
        <f t="shared" si="9"/>
        <v>0</v>
      </c>
      <c r="K72" s="59"/>
    </row>
    <row r="73" spans="1:11" ht="16.25" customHeight="1">
      <c r="A73" s="532"/>
      <c r="B73" s="87"/>
      <c r="C73" s="89"/>
      <c r="D73" s="84"/>
      <c r="E73" s="100"/>
      <c r="F73" s="86"/>
      <c r="G73" s="335">
        <f t="shared" si="6"/>
        <v>0</v>
      </c>
      <c r="H73" s="377">
        <f t="shared" si="7"/>
        <v>0</v>
      </c>
      <c r="I73" s="324">
        <f t="shared" si="8"/>
        <v>0</v>
      </c>
      <c r="J73" s="352">
        <f t="shared" si="9"/>
        <v>0</v>
      </c>
      <c r="K73" s="59"/>
    </row>
    <row r="74" spans="1:11" ht="16.25" customHeight="1">
      <c r="A74" s="532"/>
      <c r="B74" s="87"/>
      <c r="C74" s="89"/>
      <c r="D74" s="84"/>
      <c r="E74" s="100"/>
      <c r="F74" s="86"/>
      <c r="G74" s="335">
        <f t="shared" si="6"/>
        <v>0</v>
      </c>
      <c r="H74" s="377">
        <f t="shared" si="7"/>
        <v>0</v>
      </c>
      <c r="I74" s="324">
        <f t="shared" si="8"/>
        <v>0</v>
      </c>
      <c r="J74" s="352">
        <f t="shared" si="9"/>
        <v>0</v>
      </c>
      <c r="K74" s="59"/>
    </row>
    <row r="75" spans="1:11" ht="16.25" customHeight="1">
      <c r="A75" s="532"/>
      <c r="B75" s="87"/>
      <c r="C75" s="89"/>
      <c r="D75" s="84"/>
      <c r="E75" s="100"/>
      <c r="F75" s="86"/>
      <c r="G75" s="335">
        <f t="shared" si="6"/>
        <v>0</v>
      </c>
      <c r="H75" s="375">
        <f t="shared" si="7"/>
        <v>0</v>
      </c>
      <c r="I75" s="324">
        <f t="shared" si="8"/>
        <v>0</v>
      </c>
      <c r="J75" s="353">
        <f t="shared" si="9"/>
        <v>0</v>
      </c>
      <c r="K75" s="59"/>
    </row>
    <row r="76" spans="1:11" ht="16.25" customHeight="1">
      <c r="A76" s="532"/>
      <c r="B76" s="87"/>
      <c r="C76" s="89"/>
      <c r="D76" s="76"/>
      <c r="E76" s="101"/>
      <c r="F76" s="78"/>
      <c r="G76" s="336">
        <f t="shared" si="6"/>
        <v>0</v>
      </c>
      <c r="H76" s="380">
        <f t="shared" si="7"/>
        <v>0</v>
      </c>
      <c r="I76" s="324">
        <f t="shared" si="8"/>
        <v>0</v>
      </c>
      <c r="J76" s="350">
        <f t="shared" si="9"/>
        <v>0</v>
      </c>
      <c r="K76" s="59"/>
    </row>
    <row r="77" spans="1:11" ht="5" customHeight="1" thickBot="1">
      <c r="A77" s="532"/>
      <c r="B77" s="291"/>
      <c r="C77" s="292"/>
      <c r="D77" s="293"/>
      <c r="E77" s="294"/>
      <c r="F77" s="295"/>
      <c r="G77" s="296"/>
      <c r="H77" s="297"/>
      <c r="I77" s="407"/>
      <c r="J77" s="298"/>
      <c r="K77" s="59"/>
    </row>
    <row r="78" spans="1:11" ht="8" customHeight="1" thickBot="1">
      <c r="A78" s="532"/>
      <c r="B78" s="102"/>
      <c r="C78" s="102"/>
      <c r="D78" s="112"/>
      <c r="E78" s="113"/>
      <c r="F78" s="106"/>
      <c r="G78" s="106"/>
      <c r="H78" s="107"/>
      <c r="I78" s="108"/>
      <c r="J78" s="109"/>
      <c r="K78" s="59"/>
    </row>
    <row r="79" spans="1:11" ht="16.25" customHeight="1" thickBot="1">
      <c r="A79" s="532"/>
      <c r="B79" s="102"/>
      <c r="C79" s="102"/>
      <c r="D79" s="721" t="s">
        <v>147</v>
      </c>
      <c r="E79" s="722"/>
      <c r="F79" s="722"/>
      <c r="G79" s="319">
        <f>SUM(G14:G76)</f>
        <v>0</v>
      </c>
      <c r="H79" s="381">
        <f>AVERAGE(H14:H76)</f>
        <v>0</v>
      </c>
      <c r="I79" s="276">
        <f>SUM(I14:I76)</f>
        <v>0</v>
      </c>
      <c r="J79" s="354">
        <f>IF(OR(kurs1="",kurs1=0),0,I79/kurs1)</f>
        <v>0</v>
      </c>
      <c r="K79" s="59"/>
    </row>
    <row r="80" spans="1:11" ht="20" customHeight="1">
      <c r="A80" s="532"/>
      <c r="B80" s="115"/>
      <c r="C80" s="116"/>
      <c r="D80" s="117"/>
      <c r="E80" s="118"/>
      <c r="F80" s="119"/>
      <c r="G80" s="119"/>
      <c r="H80" s="120"/>
      <c r="I80" s="121"/>
      <c r="J80" s="122"/>
      <c r="K80" s="59"/>
    </row>
    <row r="81" spans="1:11" ht="20" customHeight="1">
      <c r="A81" s="533"/>
      <c r="B81" s="417" t="s">
        <v>148</v>
      </c>
      <c r="C81" s="418"/>
      <c r="D81" s="419"/>
      <c r="E81" s="418"/>
      <c r="F81" s="420"/>
      <c r="G81" s="421"/>
      <c r="H81" s="418"/>
      <c r="I81" s="418"/>
      <c r="J81" s="418"/>
      <c r="K81" s="61"/>
    </row>
    <row r="82" spans="1:11" ht="4" customHeight="1">
      <c r="A82" s="534"/>
      <c r="B82" s="62"/>
      <c r="C82" s="62"/>
      <c r="D82" s="62"/>
      <c r="E82" s="63"/>
      <c r="F82" s="64"/>
      <c r="G82" s="65"/>
      <c r="H82" s="66"/>
      <c r="I82" s="67"/>
      <c r="J82" s="68"/>
      <c r="K82" s="59"/>
    </row>
    <row r="83" spans="1:11" ht="20" customHeight="1">
      <c r="A83" s="532"/>
      <c r="B83" s="437" t="s">
        <v>88</v>
      </c>
      <c r="C83" s="438" t="s">
        <v>89</v>
      </c>
      <c r="D83" s="439" t="s">
        <v>90</v>
      </c>
      <c r="E83" s="440" t="s">
        <v>91</v>
      </c>
      <c r="F83" s="441" t="s">
        <v>92</v>
      </c>
      <c r="G83" s="442" t="s">
        <v>93</v>
      </c>
      <c r="H83" s="443" t="s">
        <v>94</v>
      </c>
      <c r="I83" s="445" t="s">
        <v>93</v>
      </c>
      <c r="J83" s="444" t="s">
        <v>93</v>
      </c>
      <c r="K83" s="59"/>
    </row>
    <row r="84" spans="1:11" ht="6" customHeight="1" thickBot="1">
      <c r="A84" s="534"/>
      <c r="B84" s="62"/>
      <c r="C84" s="62"/>
      <c r="D84" s="62"/>
      <c r="E84" s="63"/>
      <c r="F84" s="64"/>
      <c r="G84" s="65"/>
      <c r="H84" s="66"/>
      <c r="I84" s="67"/>
      <c r="J84" s="68"/>
      <c r="K84" s="59"/>
    </row>
    <row r="85" spans="1:11" ht="16.25" customHeight="1">
      <c r="A85" s="535"/>
      <c r="B85" s="519" t="s">
        <v>149</v>
      </c>
      <c r="C85" s="518"/>
      <c r="D85" s="520"/>
      <c r="E85" s="518"/>
      <c r="F85" s="521"/>
      <c r="G85" s="521"/>
      <c r="H85" s="522"/>
      <c r="I85" s="518"/>
      <c r="J85" s="523"/>
      <c r="K85" s="69"/>
    </row>
    <row r="86" spans="1:11" ht="16.25" customHeight="1">
      <c r="A86" s="532"/>
      <c r="B86" s="472" t="s">
        <v>150</v>
      </c>
      <c r="C86" s="473" t="s">
        <v>151</v>
      </c>
      <c r="D86" s="409"/>
      <c r="E86" s="410"/>
      <c r="F86" s="411"/>
      <c r="G86" s="412"/>
      <c r="H86" s="413"/>
      <c r="I86" s="406"/>
      <c r="J86" s="414"/>
      <c r="K86" s="59"/>
    </row>
    <row r="87" spans="1:11" ht="16.25" customHeight="1">
      <c r="A87" s="532"/>
      <c r="B87" s="461" t="s">
        <v>152</v>
      </c>
      <c r="C87" s="470" t="s">
        <v>153</v>
      </c>
      <c r="D87" s="81"/>
      <c r="E87" s="111"/>
      <c r="F87" s="83"/>
      <c r="G87" s="334">
        <f>D87*E87*F87</f>
        <v>0</v>
      </c>
      <c r="H87" s="382">
        <f>prowizja1</f>
        <v>0</v>
      </c>
      <c r="I87" s="325">
        <f>G87+G87*H87%</f>
        <v>0</v>
      </c>
      <c r="J87" s="355">
        <f>IF(OR(kurs1="",kurs1=0),0,I87/kurs1)</f>
        <v>0</v>
      </c>
      <c r="K87" s="59"/>
    </row>
    <row r="88" spans="1:11" ht="16.25" customHeight="1">
      <c r="A88" s="532"/>
      <c r="B88" s="467" t="s">
        <v>154</v>
      </c>
      <c r="C88" s="469" t="s">
        <v>155</v>
      </c>
      <c r="D88" s="84"/>
      <c r="E88" s="123"/>
      <c r="F88" s="86"/>
      <c r="G88" s="336">
        <f>D88*E88*F88</f>
        <v>0</v>
      </c>
      <c r="H88" s="380">
        <f>prowizja1</f>
        <v>0</v>
      </c>
      <c r="I88" s="325">
        <f>G88+G88*H88%</f>
        <v>0</v>
      </c>
      <c r="J88" s="350">
        <f>IF(OR(kurs1="",kurs1=0),0,I88/kurs1)</f>
        <v>0</v>
      </c>
      <c r="K88" s="59"/>
    </row>
    <row r="89" spans="1:11" ht="16.25" customHeight="1">
      <c r="A89" s="532"/>
      <c r="B89" s="472" t="s">
        <v>156</v>
      </c>
      <c r="C89" s="473" t="s">
        <v>157</v>
      </c>
      <c r="D89" s="409"/>
      <c r="E89" s="410"/>
      <c r="F89" s="411"/>
      <c r="G89" s="412"/>
      <c r="H89" s="413"/>
      <c r="I89" s="406"/>
      <c r="J89" s="414"/>
      <c r="K89" s="59"/>
    </row>
    <row r="90" spans="1:11" ht="16.25" customHeight="1">
      <c r="A90" s="532"/>
      <c r="B90" s="461" t="s">
        <v>152</v>
      </c>
      <c r="C90" s="470" t="s">
        <v>153</v>
      </c>
      <c r="D90" s="81"/>
      <c r="E90" s="111"/>
      <c r="F90" s="83"/>
      <c r="G90" s="334">
        <f>D90*E90*F90</f>
        <v>0</v>
      </c>
      <c r="H90" s="382">
        <f>prowizja1</f>
        <v>0</v>
      </c>
      <c r="I90" s="325">
        <f>G90+G90*H90%</f>
        <v>0</v>
      </c>
      <c r="J90" s="355">
        <f>IF(OR(kurs1="",kurs1=0),0,I90/kurs1)</f>
        <v>0</v>
      </c>
      <c r="K90" s="59"/>
    </row>
    <row r="91" spans="1:11" ht="16.25" customHeight="1">
      <c r="A91" s="532"/>
      <c r="B91" s="467" t="s">
        <v>154</v>
      </c>
      <c r="C91" s="469" t="s">
        <v>155</v>
      </c>
      <c r="D91" s="84"/>
      <c r="E91" s="123"/>
      <c r="F91" s="86"/>
      <c r="G91" s="336">
        <f>D91*E91*F91</f>
        <v>0</v>
      </c>
      <c r="H91" s="380">
        <f>prowizja1</f>
        <v>0</v>
      </c>
      <c r="I91" s="325">
        <f>G91+G91*H91%</f>
        <v>0</v>
      </c>
      <c r="J91" s="350">
        <f>IF(OR(kurs1="",kurs1=0),0,I91/kurs1)</f>
        <v>0</v>
      </c>
      <c r="K91" s="59"/>
    </row>
    <row r="92" spans="1:11" ht="16.25" customHeight="1">
      <c r="A92" s="532"/>
      <c r="B92" s="472" t="s">
        <v>158</v>
      </c>
      <c r="C92" s="473" t="s">
        <v>159</v>
      </c>
      <c r="D92" s="409"/>
      <c r="E92" s="410"/>
      <c r="F92" s="411"/>
      <c r="G92" s="412"/>
      <c r="H92" s="413"/>
      <c r="I92" s="406"/>
      <c r="J92" s="414"/>
      <c r="K92" s="59"/>
    </row>
    <row r="93" spans="1:11" ht="16.25" customHeight="1">
      <c r="A93" s="532"/>
      <c r="B93" s="461" t="s">
        <v>152</v>
      </c>
      <c r="C93" s="470" t="s">
        <v>153</v>
      </c>
      <c r="D93" s="81"/>
      <c r="E93" s="111"/>
      <c r="F93" s="83"/>
      <c r="G93" s="334">
        <f>D93*E93*F93</f>
        <v>0</v>
      </c>
      <c r="H93" s="382">
        <f>prowizja1</f>
        <v>0</v>
      </c>
      <c r="I93" s="325">
        <f>G93+G93*H93%</f>
        <v>0</v>
      </c>
      <c r="J93" s="355">
        <f>IF(OR(kurs1="",kurs1=0),0,I93/kurs1)</f>
        <v>0</v>
      </c>
      <c r="K93" s="59"/>
    </row>
    <row r="94" spans="1:11" ht="16.25" customHeight="1">
      <c r="A94" s="532"/>
      <c r="B94" s="467" t="s">
        <v>154</v>
      </c>
      <c r="C94" s="469" t="s">
        <v>155</v>
      </c>
      <c r="D94" s="84"/>
      <c r="E94" s="123"/>
      <c r="F94" s="86"/>
      <c r="G94" s="336">
        <f>D94*E94*F94</f>
        <v>0</v>
      </c>
      <c r="H94" s="380">
        <f>prowizja1</f>
        <v>0</v>
      </c>
      <c r="I94" s="325">
        <f>G94+G94*H94%</f>
        <v>0</v>
      </c>
      <c r="J94" s="350">
        <f>IF(OR(kurs1="",kurs1=0),0,I94/kurs1)</f>
        <v>0</v>
      </c>
      <c r="K94" s="59"/>
    </row>
    <row r="95" spans="1:11" ht="16.25" customHeight="1">
      <c r="A95" s="532"/>
      <c r="B95" s="472" t="s">
        <v>160</v>
      </c>
      <c r="C95" s="473" t="s">
        <v>161</v>
      </c>
      <c r="D95" s="409"/>
      <c r="E95" s="410"/>
      <c r="F95" s="411"/>
      <c r="G95" s="412"/>
      <c r="H95" s="413"/>
      <c r="I95" s="406"/>
      <c r="J95" s="414"/>
      <c r="K95" s="59"/>
    </row>
    <row r="96" spans="1:11" ht="16.25" customHeight="1">
      <c r="A96" s="532"/>
      <c r="B96" s="461" t="s">
        <v>162</v>
      </c>
      <c r="C96" s="470" t="s">
        <v>163</v>
      </c>
      <c r="D96" s="81"/>
      <c r="E96" s="111"/>
      <c r="F96" s="83"/>
      <c r="G96" s="334">
        <f>D96*E96*F96</f>
        <v>0</v>
      </c>
      <c r="H96" s="376">
        <f>prowizja1</f>
        <v>0</v>
      </c>
      <c r="I96" s="325">
        <f>G96+G96*H96%</f>
        <v>0</v>
      </c>
      <c r="J96" s="350">
        <f>IF(OR(kurs1="",kurs1=0),0,I96/kurs1)</f>
        <v>0</v>
      </c>
      <c r="K96" s="59"/>
    </row>
    <row r="97" spans="1:11" ht="16.25" customHeight="1">
      <c r="A97" s="532"/>
      <c r="B97" s="467" t="s">
        <v>164</v>
      </c>
      <c r="C97" s="469" t="s">
        <v>165</v>
      </c>
      <c r="D97" s="84"/>
      <c r="E97" s="100"/>
      <c r="F97" s="86"/>
      <c r="G97" s="335">
        <f>D97*E97*F97</f>
        <v>0</v>
      </c>
      <c r="H97" s="375">
        <f>prowizja1</f>
        <v>0</v>
      </c>
      <c r="I97" s="325">
        <f>G97+G97*H97%</f>
        <v>0</v>
      </c>
      <c r="J97" s="353">
        <f>IF(OR(kurs1="",kurs1=0),0,I97/kurs1)</f>
        <v>0</v>
      </c>
      <c r="K97" s="59"/>
    </row>
    <row r="98" spans="1:11" ht="16.25" customHeight="1">
      <c r="A98" s="532"/>
      <c r="B98" s="467" t="s">
        <v>166</v>
      </c>
      <c r="C98" s="469" t="s">
        <v>167</v>
      </c>
      <c r="D98" s="84"/>
      <c r="E98" s="101"/>
      <c r="F98" s="86"/>
      <c r="G98" s="336">
        <f>D98*E98*F98</f>
        <v>0</v>
      </c>
      <c r="H98" s="380">
        <f>prowizja1</f>
        <v>0</v>
      </c>
      <c r="I98" s="325">
        <f>G98+G98*H98%</f>
        <v>0</v>
      </c>
      <c r="J98" s="350">
        <f>IF(OR(kurs1="",kurs1=0),0,I98/kurs1)</f>
        <v>0</v>
      </c>
      <c r="K98" s="59"/>
    </row>
    <row r="99" spans="1:11" ht="4.25" customHeight="1">
      <c r="A99" s="532"/>
      <c r="B99" s="278"/>
      <c r="C99" s="279"/>
      <c r="D99" s="280"/>
      <c r="E99" s="279"/>
      <c r="F99" s="281"/>
      <c r="G99" s="281"/>
      <c r="H99" s="282"/>
      <c r="I99" s="404"/>
      <c r="J99" s="283"/>
      <c r="K99" s="59"/>
    </row>
    <row r="100" spans="1:11" ht="16.25" customHeight="1">
      <c r="A100" s="532"/>
      <c r="B100" s="461" t="s">
        <v>168</v>
      </c>
      <c r="C100" s="471" t="s">
        <v>169</v>
      </c>
      <c r="D100" s="81"/>
      <c r="E100" s="111"/>
      <c r="F100" s="83"/>
      <c r="G100" s="334">
        <f>D100*E100*F100</f>
        <v>0</v>
      </c>
      <c r="H100" s="376">
        <f>prowizja1</f>
        <v>0</v>
      </c>
      <c r="I100" s="325">
        <f>G100+G100*H100%</f>
        <v>0</v>
      </c>
      <c r="J100" s="350">
        <f>IF(OR(kurs1="",kurs1=0),0,I100/kurs1)</f>
        <v>0</v>
      </c>
      <c r="K100" s="59"/>
    </row>
    <row r="101" spans="1:11" ht="16.25" customHeight="1">
      <c r="A101" s="532"/>
      <c r="B101" s="467" t="s">
        <v>170</v>
      </c>
      <c r="C101" s="469" t="s">
        <v>171</v>
      </c>
      <c r="D101" s="124"/>
      <c r="E101" s="100"/>
      <c r="F101" s="86"/>
      <c r="G101" s="335">
        <f>D101*E101*F101</f>
        <v>0</v>
      </c>
      <c r="H101" s="377">
        <f>prowizja1</f>
        <v>0</v>
      </c>
      <c r="I101" s="325">
        <f>G101+G101*H101%</f>
        <v>0</v>
      </c>
      <c r="J101" s="352">
        <f>IF(OR(kurs1="",kurs1=0),0,I101/kurs1)</f>
        <v>0</v>
      </c>
      <c r="K101" s="59"/>
    </row>
    <row r="102" spans="1:11" ht="15.75" customHeight="1">
      <c r="A102" s="532"/>
      <c r="B102" s="467" t="s">
        <v>172</v>
      </c>
      <c r="C102" s="469" t="s">
        <v>173</v>
      </c>
      <c r="D102" s="124"/>
      <c r="E102" s="100"/>
      <c r="F102" s="86"/>
      <c r="G102" s="335">
        <f>D102*E102*F102</f>
        <v>0</v>
      </c>
      <c r="H102" s="375">
        <f>prowizja1</f>
        <v>0</v>
      </c>
      <c r="I102" s="325">
        <f>G102+G102*H102%</f>
        <v>0</v>
      </c>
      <c r="J102" s="353">
        <f>IF(OR(kurs1="",kurs1=0),0,I102/kurs1)</f>
        <v>0</v>
      </c>
      <c r="K102" s="59"/>
    </row>
    <row r="103" spans="1:11" ht="16.25" customHeight="1">
      <c r="A103" s="532"/>
      <c r="B103" s="467" t="s">
        <v>174</v>
      </c>
      <c r="C103" s="469" t="s">
        <v>175</v>
      </c>
      <c r="D103" s="124"/>
      <c r="E103" s="100"/>
      <c r="F103" s="86"/>
      <c r="G103" s="336">
        <f>D103*E103*F103</f>
        <v>0</v>
      </c>
      <c r="H103" s="380">
        <f>prowizja1</f>
        <v>0</v>
      </c>
      <c r="I103" s="324">
        <f>G103+G103*H103%</f>
        <v>0</v>
      </c>
      <c r="J103" s="350">
        <f>IF(OR(kurs1="",kurs1=0),0,I103/kurs1)</f>
        <v>0</v>
      </c>
      <c r="K103" s="59"/>
    </row>
    <row r="104" spans="1:11" ht="5" customHeight="1" thickBot="1">
      <c r="A104" s="532"/>
      <c r="B104" s="284"/>
      <c r="C104" s="285"/>
      <c r="D104" s="286"/>
      <c r="E104" s="285"/>
      <c r="F104" s="287"/>
      <c r="G104" s="287"/>
      <c r="H104" s="288"/>
      <c r="I104" s="405"/>
      <c r="J104" s="289"/>
      <c r="K104" s="59"/>
    </row>
    <row r="105" spans="1:11" ht="8" customHeight="1" thickBot="1">
      <c r="A105" s="532"/>
      <c r="B105" s="102"/>
      <c r="C105" s="103"/>
      <c r="D105" s="104"/>
      <c r="E105" s="105"/>
      <c r="F105" s="106"/>
      <c r="G105" s="106"/>
      <c r="H105" s="107"/>
      <c r="I105" s="108"/>
      <c r="J105" s="109"/>
      <c r="K105" s="59"/>
    </row>
    <row r="106" spans="1:11" ht="16.25" customHeight="1">
      <c r="A106" s="535"/>
      <c r="B106" s="519" t="s">
        <v>910</v>
      </c>
      <c r="C106" s="518"/>
      <c r="D106" s="520"/>
      <c r="E106" s="518"/>
      <c r="F106" s="521"/>
      <c r="G106" s="521"/>
      <c r="H106" s="522"/>
      <c r="I106" s="518"/>
      <c r="J106" s="523"/>
      <c r="K106" s="69"/>
    </row>
    <row r="107" spans="1:11" ht="20" customHeight="1">
      <c r="A107" s="532"/>
      <c r="B107" s="299" t="s">
        <v>176</v>
      </c>
      <c r="C107" s="436" t="s">
        <v>177</v>
      </c>
      <c r="D107" s="300"/>
      <c r="E107" s="301"/>
      <c r="F107" s="302"/>
      <c r="G107" s="303"/>
      <c r="H107" s="304"/>
      <c r="I107" s="406"/>
      <c r="J107" s="305"/>
      <c r="K107" s="59"/>
    </row>
    <row r="108" spans="1:11" ht="16.25" customHeight="1">
      <c r="A108" s="532"/>
      <c r="B108" s="472" t="s">
        <v>1036</v>
      </c>
      <c r="C108" s="473" t="s">
        <v>178</v>
      </c>
      <c r="D108" s="409"/>
      <c r="E108" s="410"/>
      <c r="F108" s="411"/>
      <c r="G108" s="412"/>
      <c r="H108" s="413"/>
      <c r="I108" s="406"/>
      <c r="J108" s="415"/>
      <c r="K108" s="59"/>
    </row>
    <row r="109" spans="1:11" ht="16.25" customHeight="1">
      <c r="A109" s="532"/>
      <c r="B109" s="474" t="s">
        <v>179</v>
      </c>
      <c r="C109" s="471" t="s">
        <v>180</v>
      </c>
      <c r="D109" s="81"/>
      <c r="E109" s="111"/>
      <c r="F109" s="83"/>
      <c r="G109" s="334">
        <f>D109*E109*F109</f>
        <v>0</v>
      </c>
      <c r="H109" s="376">
        <f>prowizja1</f>
        <v>0</v>
      </c>
      <c r="I109" s="325">
        <f>G109+G109*H109%</f>
        <v>0</v>
      </c>
      <c r="J109" s="356">
        <f>IF(OR(kurs1="",kurs1=0),0,I109/kurs1)</f>
        <v>0</v>
      </c>
      <c r="K109" s="59"/>
    </row>
    <row r="110" spans="1:11" ht="16.25" customHeight="1">
      <c r="A110" s="532"/>
      <c r="B110" s="475" t="s">
        <v>181</v>
      </c>
      <c r="C110" s="468" t="s">
        <v>182</v>
      </c>
      <c r="D110" s="84"/>
      <c r="E110" s="100"/>
      <c r="F110" s="86"/>
      <c r="G110" s="335">
        <f>D110*E110*F110</f>
        <v>0</v>
      </c>
      <c r="H110" s="375">
        <f>prowizja1</f>
        <v>0</v>
      </c>
      <c r="I110" s="325">
        <f>G110+G110*H110%</f>
        <v>0</v>
      </c>
      <c r="J110" s="357">
        <f>IF(OR(kurs1="",kurs1=0),0,I110/kurs1)</f>
        <v>0</v>
      </c>
      <c r="K110" s="59"/>
    </row>
    <row r="111" spans="1:11" ht="16.25" customHeight="1">
      <c r="A111" s="532"/>
      <c r="B111" s="475" t="s">
        <v>183</v>
      </c>
      <c r="C111" s="468" t="s">
        <v>184</v>
      </c>
      <c r="D111" s="84"/>
      <c r="E111" s="100"/>
      <c r="F111" s="86"/>
      <c r="G111" s="336">
        <f>D111*E111*F111</f>
        <v>0</v>
      </c>
      <c r="H111" s="380">
        <f>prowizja1</f>
        <v>0</v>
      </c>
      <c r="I111" s="325">
        <f>G111+G111*H111%</f>
        <v>0</v>
      </c>
      <c r="J111" s="356">
        <f>IF(OR(kurs1="",kurs1=0),0,I111/kurs1)</f>
        <v>0</v>
      </c>
      <c r="K111" s="59"/>
    </row>
    <row r="112" spans="1:11" ht="16.25" customHeight="1">
      <c r="A112" s="532"/>
      <c r="B112" s="472" t="s">
        <v>1036</v>
      </c>
      <c r="C112" s="473" t="s">
        <v>178</v>
      </c>
      <c r="D112" s="409"/>
      <c r="E112" s="410"/>
      <c r="F112" s="411"/>
      <c r="G112" s="412"/>
      <c r="H112" s="413"/>
      <c r="I112" s="406"/>
      <c r="J112" s="415"/>
      <c r="K112" s="59"/>
    </row>
    <row r="113" spans="1:11" ht="16.25" customHeight="1">
      <c r="A113" s="532"/>
      <c r="B113" s="474" t="s">
        <v>179</v>
      </c>
      <c r="C113" s="471" t="s">
        <v>180</v>
      </c>
      <c r="D113" s="81"/>
      <c r="E113" s="111"/>
      <c r="F113" s="83"/>
      <c r="G113" s="334">
        <f>D113*E113*F113</f>
        <v>0</v>
      </c>
      <c r="H113" s="376">
        <f>prowizja1</f>
        <v>0</v>
      </c>
      <c r="I113" s="325">
        <f>G113+G113*H113%</f>
        <v>0</v>
      </c>
      <c r="J113" s="356">
        <f>IF(OR(kurs1="",kurs1=0),0,I113/kurs1)</f>
        <v>0</v>
      </c>
      <c r="K113" s="59"/>
    </row>
    <row r="114" spans="1:11" ht="16.25" customHeight="1">
      <c r="A114" s="532"/>
      <c r="B114" s="475" t="s">
        <v>181</v>
      </c>
      <c r="C114" s="468" t="s">
        <v>182</v>
      </c>
      <c r="D114" s="84"/>
      <c r="E114" s="100"/>
      <c r="F114" s="86"/>
      <c r="G114" s="335">
        <f>D114*E114*F114</f>
        <v>0</v>
      </c>
      <c r="H114" s="375">
        <f>prowizja1</f>
        <v>0</v>
      </c>
      <c r="I114" s="325">
        <f>G114+G114*H114%</f>
        <v>0</v>
      </c>
      <c r="J114" s="357">
        <f>IF(OR(kurs1="",kurs1=0),0,I114/kurs1)</f>
        <v>0</v>
      </c>
      <c r="K114" s="59"/>
    </row>
    <row r="115" spans="1:11" ht="16.25" customHeight="1">
      <c r="A115" s="532"/>
      <c r="B115" s="475" t="s">
        <v>183</v>
      </c>
      <c r="C115" s="468" t="s">
        <v>184</v>
      </c>
      <c r="D115" s="84"/>
      <c r="E115" s="100"/>
      <c r="F115" s="86"/>
      <c r="G115" s="336">
        <f>D115*E115*F115</f>
        <v>0</v>
      </c>
      <c r="H115" s="380">
        <f>prowizja1</f>
        <v>0</v>
      </c>
      <c r="I115" s="325">
        <f>G115+G115*H115%</f>
        <v>0</v>
      </c>
      <c r="J115" s="356">
        <f>IF(OR(kurs1="",kurs1=0),0,I115/kurs1)</f>
        <v>0</v>
      </c>
      <c r="K115" s="59"/>
    </row>
    <row r="116" spans="1:11" ht="16.25" customHeight="1">
      <c r="A116" s="532"/>
      <c r="B116" s="472" t="s">
        <v>1036</v>
      </c>
      <c r="C116" s="473" t="s">
        <v>178</v>
      </c>
      <c r="D116" s="409"/>
      <c r="E116" s="410"/>
      <c r="F116" s="411"/>
      <c r="G116" s="412"/>
      <c r="H116" s="413"/>
      <c r="I116" s="406"/>
      <c r="J116" s="415"/>
      <c r="K116" s="59"/>
    </row>
    <row r="117" spans="1:11" ht="16.25" customHeight="1">
      <c r="A117" s="532"/>
      <c r="B117" s="474" t="s">
        <v>179</v>
      </c>
      <c r="C117" s="471" t="s">
        <v>180</v>
      </c>
      <c r="D117" s="81"/>
      <c r="E117" s="111"/>
      <c r="F117" s="83"/>
      <c r="G117" s="334">
        <f>D117*E117*F117</f>
        <v>0</v>
      </c>
      <c r="H117" s="376">
        <f>prowizja1</f>
        <v>0</v>
      </c>
      <c r="I117" s="325">
        <f>G117+G117*H117%</f>
        <v>0</v>
      </c>
      <c r="J117" s="356">
        <f>IF(OR(kurs1="",kurs1=0),0,I117/kurs1)</f>
        <v>0</v>
      </c>
      <c r="K117" s="59"/>
    </row>
    <row r="118" spans="1:11" ht="16.25" customHeight="1">
      <c r="A118" s="532"/>
      <c r="B118" s="475" t="s">
        <v>181</v>
      </c>
      <c r="C118" s="468" t="s">
        <v>182</v>
      </c>
      <c r="D118" s="84"/>
      <c r="E118" s="100"/>
      <c r="F118" s="86"/>
      <c r="G118" s="335">
        <f>D118*E118*F118</f>
        <v>0</v>
      </c>
      <c r="H118" s="375">
        <f>prowizja1</f>
        <v>0</v>
      </c>
      <c r="I118" s="325">
        <f>G118+G118*H118%</f>
        <v>0</v>
      </c>
      <c r="J118" s="357">
        <f>IF(OR(kurs1="",kurs1=0),0,I118/kurs1)</f>
        <v>0</v>
      </c>
      <c r="K118" s="59"/>
    </row>
    <row r="119" spans="1:11" ht="16.25" customHeight="1">
      <c r="A119" s="532"/>
      <c r="B119" s="475" t="s">
        <v>183</v>
      </c>
      <c r="C119" s="468" t="s">
        <v>184</v>
      </c>
      <c r="D119" s="84"/>
      <c r="E119" s="100"/>
      <c r="F119" s="86"/>
      <c r="G119" s="336">
        <f>D119*E119*F119</f>
        <v>0</v>
      </c>
      <c r="H119" s="380">
        <f>prowizja1</f>
        <v>0</v>
      </c>
      <c r="I119" s="325">
        <f>G119+G119*H119%</f>
        <v>0</v>
      </c>
      <c r="J119" s="356">
        <f>IF(OR(kurs1="",kurs1=0),0,I119/kurs1)</f>
        <v>0</v>
      </c>
      <c r="K119" s="59"/>
    </row>
    <row r="120" spans="1:11" ht="16.25" customHeight="1">
      <c r="A120" s="532"/>
      <c r="B120" s="472" t="s">
        <v>1037</v>
      </c>
      <c r="C120" s="473" t="s">
        <v>185</v>
      </c>
      <c r="D120" s="409"/>
      <c r="E120" s="410"/>
      <c r="F120" s="411"/>
      <c r="G120" s="412"/>
      <c r="H120" s="413"/>
      <c r="I120" s="406"/>
      <c r="J120" s="415"/>
      <c r="K120" s="59"/>
    </row>
    <row r="121" spans="1:11" ht="16.25" customHeight="1">
      <c r="A121" s="532"/>
      <c r="B121" s="474" t="s">
        <v>179</v>
      </c>
      <c r="C121" s="471" t="s">
        <v>180</v>
      </c>
      <c r="D121" s="81"/>
      <c r="E121" s="111"/>
      <c r="F121" s="83"/>
      <c r="G121" s="334">
        <f>D121*E121*F121</f>
        <v>0</v>
      </c>
      <c r="H121" s="376">
        <f>prowizja1</f>
        <v>0</v>
      </c>
      <c r="I121" s="325">
        <f>G121+G121*H121%</f>
        <v>0</v>
      </c>
      <c r="J121" s="356">
        <f>IF(OR(kurs1="",kurs1=0),0,I121/kurs1)</f>
        <v>0</v>
      </c>
      <c r="K121" s="59"/>
    </row>
    <row r="122" spans="1:11" ht="16.25" customHeight="1">
      <c r="A122" s="532"/>
      <c r="B122" s="475" t="s">
        <v>181</v>
      </c>
      <c r="C122" s="468" t="s">
        <v>182</v>
      </c>
      <c r="D122" s="84"/>
      <c r="E122" s="100"/>
      <c r="F122" s="86"/>
      <c r="G122" s="335">
        <f>D122*E122*F122</f>
        <v>0</v>
      </c>
      <c r="H122" s="375">
        <f>prowizja1</f>
        <v>0</v>
      </c>
      <c r="I122" s="325">
        <f>G122+G122*H122%</f>
        <v>0</v>
      </c>
      <c r="J122" s="357">
        <f>IF(OR(kurs1="",kurs1=0),0,I122/kurs1)</f>
        <v>0</v>
      </c>
      <c r="K122" s="59"/>
    </row>
    <row r="123" spans="1:11" ht="16.25" customHeight="1">
      <c r="A123" s="532"/>
      <c r="B123" s="475" t="s">
        <v>183</v>
      </c>
      <c r="C123" s="468" t="s">
        <v>184</v>
      </c>
      <c r="D123" s="84"/>
      <c r="E123" s="100"/>
      <c r="F123" s="86"/>
      <c r="G123" s="336">
        <f>D123*E123*F123</f>
        <v>0</v>
      </c>
      <c r="H123" s="380">
        <f>prowizja1</f>
        <v>0</v>
      </c>
      <c r="I123" s="325">
        <f>G123+G123*H123%</f>
        <v>0</v>
      </c>
      <c r="J123" s="356">
        <f>IF(OR(kurs1="",kurs1=0),0,I123/kurs1)</f>
        <v>0</v>
      </c>
      <c r="K123" s="59"/>
    </row>
    <row r="124" spans="1:11" ht="16.25" customHeight="1">
      <c r="A124" s="532"/>
      <c r="B124" s="472" t="s">
        <v>1037</v>
      </c>
      <c r="C124" s="473" t="s">
        <v>185</v>
      </c>
      <c r="D124" s="409"/>
      <c r="E124" s="410"/>
      <c r="F124" s="411"/>
      <c r="G124" s="412"/>
      <c r="H124" s="413"/>
      <c r="I124" s="406"/>
      <c r="J124" s="415"/>
      <c r="K124" s="59"/>
    </row>
    <row r="125" spans="1:11" ht="16.25" customHeight="1">
      <c r="A125" s="532"/>
      <c r="B125" s="474" t="s">
        <v>179</v>
      </c>
      <c r="C125" s="471" t="s">
        <v>180</v>
      </c>
      <c r="D125" s="81"/>
      <c r="E125" s="111"/>
      <c r="F125" s="83"/>
      <c r="G125" s="334">
        <f>D125*E125*F125</f>
        <v>0</v>
      </c>
      <c r="H125" s="376">
        <f>prowizja1</f>
        <v>0</v>
      </c>
      <c r="I125" s="325">
        <f>G125+G125*H125%</f>
        <v>0</v>
      </c>
      <c r="J125" s="356">
        <f>IF(OR(kurs1="",kurs1=0),0,I125/kurs1)</f>
        <v>0</v>
      </c>
      <c r="K125" s="59"/>
    </row>
    <row r="126" spans="1:11" ht="16.25" customHeight="1">
      <c r="A126" s="532"/>
      <c r="B126" s="475" t="s">
        <v>181</v>
      </c>
      <c r="C126" s="468" t="s">
        <v>182</v>
      </c>
      <c r="D126" s="84"/>
      <c r="E126" s="100"/>
      <c r="F126" s="86"/>
      <c r="G126" s="335">
        <f>D126*E126*F126</f>
        <v>0</v>
      </c>
      <c r="H126" s="375">
        <f>prowizja1</f>
        <v>0</v>
      </c>
      <c r="I126" s="325">
        <f>G126+G126*H126%</f>
        <v>0</v>
      </c>
      <c r="J126" s="357">
        <f>IF(OR(kurs1="",kurs1=0),0,I126/kurs1)</f>
        <v>0</v>
      </c>
      <c r="K126" s="59"/>
    </row>
    <row r="127" spans="1:11" ht="16.25" customHeight="1">
      <c r="A127" s="532"/>
      <c r="B127" s="475" t="s">
        <v>183</v>
      </c>
      <c r="C127" s="468" t="s">
        <v>184</v>
      </c>
      <c r="D127" s="84"/>
      <c r="E127" s="100"/>
      <c r="F127" s="86"/>
      <c r="G127" s="336">
        <f>D127*E127*F127</f>
        <v>0</v>
      </c>
      <c r="H127" s="380">
        <f>prowizja1</f>
        <v>0</v>
      </c>
      <c r="I127" s="325">
        <f>G127+G127*H127%</f>
        <v>0</v>
      </c>
      <c r="J127" s="356">
        <f>IF(OR(kurs1="",kurs1=0),0,I127/kurs1)</f>
        <v>0</v>
      </c>
      <c r="K127" s="59"/>
    </row>
    <row r="128" spans="1:11" ht="16.25" customHeight="1">
      <c r="A128" s="532"/>
      <c r="B128" s="472" t="s">
        <v>1037</v>
      </c>
      <c r="C128" s="473" t="s">
        <v>185</v>
      </c>
      <c r="D128" s="409"/>
      <c r="E128" s="410"/>
      <c r="F128" s="411"/>
      <c r="G128" s="412"/>
      <c r="H128" s="413"/>
      <c r="I128" s="406"/>
      <c r="J128" s="415"/>
      <c r="K128" s="59"/>
    </row>
    <row r="129" spans="1:11" ht="16.25" customHeight="1">
      <c r="A129" s="532"/>
      <c r="B129" s="474" t="s">
        <v>179</v>
      </c>
      <c r="C129" s="471" t="s">
        <v>180</v>
      </c>
      <c r="D129" s="81"/>
      <c r="E129" s="111"/>
      <c r="F129" s="83"/>
      <c r="G129" s="334">
        <f>D129*E129*F129</f>
        <v>0</v>
      </c>
      <c r="H129" s="376">
        <f>prowizja1</f>
        <v>0</v>
      </c>
      <c r="I129" s="325">
        <f>G129+G129*H129%</f>
        <v>0</v>
      </c>
      <c r="J129" s="356">
        <f>IF(OR(kurs1="",kurs1=0),0,I129/kurs1)</f>
        <v>0</v>
      </c>
      <c r="K129" s="59"/>
    </row>
    <row r="130" spans="1:11" ht="16.25" customHeight="1">
      <c r="A130" s="532"/>
      <c r="B130" s="475" t="s">
        <v>181</v>
      </c>
      <c r="C130" s="468" t="s">
        <v>182</v>
      </c>
      <c r="D130" s="84"/>
      <c r="E130" s="100"/>
      <c r="F130" s="86"/>
      <c r="G130" s="335">
        <f>D130*E130*F130</f>
        <v>0</v>
      </c>
      <c r="H130" s="375">
        <f>prowizja1</f>
        <v>0</v>
      </c>
      <c r="I130" s="325">
        <f>G130+G130*H130%</f>
        <v>0</v>
      </c>
      <c r="J130" s="357">
        <f>IF(OR(kurs1="",kurs1=0),0,I130/kurs1)</f>
        <v>0</v>
      </c>
      <c r="K130" s="59"/>
    </row>
    <row r="131" spans="1:11" ht="16.25" customHeight="1">
      <c r="A131" s="532"/>
      <c r="B131" s="475" t="s">
        <v>183</v>
      </c>
      <c r="C131" s="468" t="s">
        <v>184</v>
      </c>
      <c r="D131" s="84"/>
      <c r="E131" s="100"/>
      <c r="F131" s="86"/>
      <c r="G131" s="336">
        <f>D131*E131*F131</f>
        <v>0</v>
      </c>
      <c r="H131" s="380">
        <f>prowizja1</f>
        <v>0</v>
      </c>
      <c r="I131" s="325">
        <f>G131+G131*H131%</f>
        <v>0</v>
      </c>
      <c r="J131" s="356">
        <f>IF(OR(kurs1="",kurs1=0),0,I131/kurs1)</f>
        <v>0</v>
      </c>
      <c r="K131" s="59"/>
    </row>
    <row r="132" spans="1:11" ht="16.25" customHeight="1">
      <c r="A132" s="532"/>
      <c r="B132" s="472" t="s">
        <v>1038</v>
      </c>
      <c r="C132" s="473" t="s">
        <v>186</v>
      </c>
      <c r="D132" s="409"/>
      <c r="E132" s="410"/>
      <c r="F132" s="411"/>
      <c r="G132" s="412"/>
      <c r="H132" s="413"/>
      <c r="I132" s="406"/>
      <c r="J132" s="415"/>
      <c r="K132" s="59"/>
    </row>
    <row r="133" spans="1:11" ht="16.25" customHeight="1">
      <c r="A133" s="532"/>
      <c r="B133" s="474" t="s">
        <v>179</v>
      </c>
      <c r="C133" s="471" t="s">
        <v>180</v>
      </c>
      <c r="D133" s="81"/>
      <c r="E133" s="111"/>
      <c r="F133" s="83"/>
      <c r="G133" s="334">
        <f>D133*E133*F133</f>
        <v>0</v>
      </c>
      <c r="H133" s="376">
        <f>prowizja1</f>
        <v>0</v>
      </c>
      <c r="I133" s="325">
        <f>G133+G133*H133%</f>
        <v>0</v>
      </c>
      <c r="J133" s="356">
        <f>IF(OR(kurs1="",kurs1=0),0,I133/kurs1)</f>
        <v>0</v>
      </c>
      <c r="K133" s="59"/>
    </row>
    <row r="134" spans="1:11" ht="16.25" customHeight="1">
      <c r="A134" s="532"/>
      <c r="B134" s="475" t="s">
        <v>181</v>
      </c>
      <c r="C134" s="468" t="s">
        <v>182</v>
      </c>
      <c r="D134" s="84"/>
      <c r="E134" s="100"/>
      <c r="F134" s="86"/>
      <c r="G134" s="335">
        <f>D134*E134*F134</f>
        <v>0</v>
      </c>
      <c r="H134" s="375">
        <f>prowizja1</f>
        <v>0</v>
      </c>
      <c r="I134" s="325">
        <f>G134+G134*H134%</f>
        <v>0</v>
      </c>
      <c r="J134" s="357">
        <f>IF(OR(kurs1="",kurs1=0),0,I134/kurs1)</f>
        <v>0</v>
      </c>
      <c r="K134" s="59"/>
    </row>
    <row r="135" spans="1:11" ht="16.25" customHeight="1">
      <c r="A135" s="532"/>
      <c r="B135" s="475" t="s">
        <v>183</v>
      </c>
      <c r="C135" s="468" t="s">
        <v>184</v>
      </c>
      <c r="D135" s="84"/>
      <c r="E135" s="100"/>
      <c r="F135" s="86"/>
      <c r="G135" s="336">
        <f>D135*E135*F135</f>
        <v>0</v>
      </c>
      <c r="H135" s="380">
        <f>prowizja1</f>
        <v>0</v>
      </c>
      <c r="I135" s="325">
        <f>G135+G135*H135%</f>
        <v>0</v>
      </c>
      <c r="J135" s="356">
        <f>IF(OR(kurs1="",kurs1=0),0,I135/kurs1)</f>
        <v>0</v>
      </c>
      <c r="K135" s="59"/>
    </row>
    <row r="136" spans="1:11" ht="16.25" customHeight="1">
      <c r="A136" s="532"/>
      <c r="B136" s="472" t="s">
        <v>1039</v>
      </c>
      <c r="C136" s="473" t="s">
        <v>187</v>
      </c>
      <c r="D136" s="409"/>
      <c r="E136" s="410"/>
      <c r="F136" s="411"/>
      <c r="G136" s="412"/>
      <c r="H136" s="413"/>
      <c r="I136" s="406"/>
      <c r="J136" s="415"/>
      <c r="K136" s="59"/>
    </row>
    <row r="137" spans="1:11" ht="16.25" customHeight="1">
      <c r="A137" s="532"/>
      <c r="B137" s="474" t="s">
        <v>179</v>
      </c>
      <c r="C137" s="471" t="s">
        <v>180</v>
      </c>
      <c r="D137" s="81"/>
      <c r="E137" s="111"/>
      <c r="F137" s="83"/>
      <c r="G137" s="334">
        <f>D137*E137*F137</f>
        <v>0</v>
      </c>
      <c r="H137" s="376">
        <f>prowizja1</f>
        <v>0</v>
      </c>
      <c r="I137" s="325">
        <f>G137+G137*H137%</f>
        <v>0</v>
      </c>
      <c r="J137" s="356">
        <f>IF(OR(kurs1="",kurs1=0),0,I137/kurs1)</f>
        <v>0</v>
      </c>
      <c r="K137" s="59"/>
    </row>
    <row r="138" spans="1:11" ht="16.25" customHeight="1">
      <c r="A138" s="532"/>
      <c r="B138" s="475" t="s">
        <v>181</v>
      </c>
      <c r="C138" s="468" t="s">
        <v>182</v>
      </c>
      <c r="D138" s="84"/>
      <c r="E138" s="100"/>
      <c r="F138" s="86"/>
      <c r="G138" s="335">
        <f>D138*E138*F138</f>
        <v>0</v>
      </c>
      <c r="H138" s="375">
        <f>prowizja1</f>
        <v>0</v>
      </c>
      <c r="I138" s="325">
        <f>G138+G138*H138%</f>
        <v>0</v>
      </c>
      <c r="J138" s="357">
        <f>IF(OR(kurs1="",kurs1=0),0,I138/kurs1)</f>
        <v>0</v>
      </c>
      <c r="K138" s="59"/>
    </row>
    <row r="139" spans="1:11" ht="16.25" customHeight="1">
      <c r="A139" s="532"/>
      <c r="B139" s="475" t="s">
        <v>183</v>
      </c>
      <c r="C139" s="468" t="s">
        <v>184</v>
      </c>
      <c r="D139" s="84"/>
      <c r="E139" s="100"/>
      <c r="F139" s="86"/>
      <c r="G139" s="336">
        <f>D139*E139*F139</f>
        <v>0</v>
      </c>
      <c r="H139" s="380">
        <f>prowizja1</f>
        <v>0</v>
      </c>
      <c r="I139" s="325">
        <f>G139+G139*H139%</f>
        <v>0</v>
      </c>
      <c r="J139" s="356">
        <f>IF(OR(kurs1="",kurs1=0),0,I139/kurs1)</f>
        <v>0</v>
      </c>
      <c r="K139" s="59"/>
    </row>
    <row r="140" spans="1:11" ht="20" customHeight="1">
      <c r="A140" s="532"/>
      <c r="B140" s="299" t="s">
        <v>188</v>
      </c>
      <c r="C140" s="436" t="s">
        <v>189</v>
      </c>
      <c r="D140" s="300"/>
      <c r="E140" s="301"/>
      <c r="F140" s="302"/>
      <c r="G140" s="303"/>
      <c r="H140" s="304"/>
      <c r="I140" s="406"/>
      <c r="J140" s="306"/>
      <c r="K140" s="59"/>
    </row>
    <row r="141" spans="1:11" ht="16.25" customHeight="1">
      <c r="A141" s="532"/>
      <c r="B141" s="472" t="s">
        <v>190</v>
      </c>
      <c r="C141" s="473" t="s">
        <v>191</v>
      </c>
      <c r="D141" s="409"/>
      <c r="E141" s="410"/>
      <c r="F141" s="411"/>
      <c r="G141" s="412"/>
      <c r="H141" s="413"/>
      <c r="I141" s="406"/>
      <c r="J141" s="415"/>
      <c r="K141" s="59"/>
    </row>
    <row r="142" spans="1:11" ht="16.25" customHeight="1">
      <c r="A142" s="532"/>
      <c r="B142" s="474" t="s">
        <v>181</v>
      </c>
      <c r="C142" s="471" t="s">
        <v>182</v>
      </c>
      <c r="D142" s="127"/>
      <c r="E142" s="111"/>
      <c r="F142" s="83"/>
      <c r="G142" s="334">
        <f>D142*E142*F142</f>
        <v>0</v>
      </c>
      <c r="H142" s="382">
        <f>prowizja1</f>
        <v>0</v>
      </c>
      <c r="I142" s="325">
        <f>G142+G142*H142%</f>
        <v>0</v>
      </c>
      <c r="J142" s="358">
        <f>IF(OR(kurs1="",kurs1=0),0,I142/kurs1)</f>
        <v>0</v>
      </c>
      <c r="K142" s="59"/>
    </row>
    <row r="143" spans="1:11" ht="16.25" customHeight="1">
      <c r="A143" s="532"/>
      <c r="B143" s="475" t="s">
        <v>183</v>
      </c>
      <c r="C143" s="468" t="s">
        <v>184</v>
      </c>
      <c r="D143" s="84"/>
      <c r="E143" s="100"/>
      <c r="F143" s="86"/>
      <c r="G143" s="336">
        <f>D143*E143*F143</f>
        <v>0</v>
      </c>
      <c r="H143" s="380">
        <f>prowizja1</f>
        <v>0</v>
      </c>
      <c r="I143" s="325">
        <f>G143+G143*H143%</f>
        <v>0</v>
      </c>
      <c r="J143" s="356">
        <f>IF(OR(kurs1="",kurs1=0),0,I143/kurs1)</f>
        <v>0</v>
      </c>
      <c r="K143" s="59"/>
    </row>
    <row r="144" spans="1:11" ht="16.25" customHeight="1">
      <c r="A144" s="532"/>
      <c r="B144" s="472" t="s">
        <v>190</v>
      </c>
      <c r="C144" s="473" t="s">
        <v>191</v>
      </c>
      <c r="D144" s="409"/>
      <c r="E144" s="410"/>
      <c r="F144" s="411"/>
      <c r="G144" s="412"/>
      <c r="H144" s="413"/>
      <c r="I144" s="406"/>
      <c r="J144" s="415"/>
      <c r="K144" s="59"/>
    </row>
    <row r="145" spans="1:11" ht="16.25" customHeight="1">
      <c r="A145" s="532"/>
      <c r="B145" s="474" t="s">
        <v>181</v>
      </c>
      <c r="C145" s="471" t="s">
        <v>182</v>
      </c>
      <c r="D145" s="81"/>
      <c r="E145" s="111"/>
      <c r="F145" s="83"/>
      <c r="G145" s="334">
        <f>D145*E145*F145</f>
        <v>0</v>
      </c>
      <c r="H145" s="382">
        <f>prowizja1</f>
        <v>0</v>
      </c>
      <c r="I145" s="325">
        <f>G145+G145*H145%</f>
        <v>0</v>
      </c>
      <c r="J145" s="358">
        <f>IF(OR(kurs1="",kurs1=0),0,I145/kurs1)</f>
        <v>0</v>
      </c>
      <c r="K145" s="59"/>
    </row>
    <row r="146" spans="1:11" ht="16.25" customHeight="1">
      <c r="A146" s="532"/>
      <c r="B146" s="475" t="s">
        <v>183</v>
      </c>
      <c r="C146" s="468" t="s">
        <v>184</v>
      </c>
      <c r="D146" s="84"/>
      <c r="E146" s="100"/>
      <c r="F146" s="86"/>
      <c r="G146" s="336">
        <f>D146*E146*F146</f>
        <v>0</v>
      </c>
      <c r="H146" s="380">
        <f>prowizja1</f>
        <v>0</v>
      </c>
      <c r="I146" s="325">
        <f>G146+G146*H146%</f>
        <v>0</v>
      </c>
      <c r="J146" s="356">
        <f>IF(OR(kurs1="",kurs1=0),0,I146/kurs1)</f>
        <v>0</v>
      </c>
      <c r="K146" s="59"/>
    </row>
    <row r="147" spans="1:11" ht="20" customHeight="1">
      <c r="A147" s="532"/>
      <c r="B147" s="299" t="s">
        <v>192</v>
      </c>
      <c r="C147" s="436" t="s">
        <v>193</v>
      </c>
      <c r="D147" s="300"/>
      <c r="E147" s="301"/>
      <c r="F147" s="302"/>
      <c r="G147" s="303"/>
      <c r="H147" s="304"/>
      <c r="I147" s="406"/>
      <c r="J147" s="306"/>
      <c r="K147" s="59"/>
    </row>
    <row r="148" spans="1:11" ht="16.25" customHeight="1">
      <c r="A148" s="532"/>
      <c r="B148" s="474" t="s">
        <v>181</v>
      </c>
      <c r="C148" s="471" t="s">
        <v>182</v>
      </c>
      <c r="D148" s="81"/>
      <c r="E148" s="111"/>
      <c r="F148" s="83"/>
      <c r="G148" s="334">
        <f>D148*E148*F148</f>
        <v>0</v>
      </c>
      <c r="H148" s="376">
        <f>prowizja1</f>
        <v>0</v>
      </c>
      <c r="I148" s="325">
        <f>G148+G148*H148%</f>
        <v>0</v>
      </c>
      <c r="J148" s="356">
        <f>IF(OR(kurs1="",kurs1=0),0,I148/kurs1)</f>
        <v>0</v>
      </c>
      <c r="K148" s="59"/>
    </row>
    <row r="149" spans="1:11" ht="16.25" customHeight="1">
      <c r="A149" s="532"/>
      <c r="B149" s="475" t="s">
        <v>194</v>
      </c>
      <c r="C149" s="468" t="s">
        <v>195</v>
      </c>
      <c r="D149" s="84"/>
      <c r="E149" s="100"/>
      <c r="F149" s="86"/>
      <c r="G149" s="335">
        <f>D149*E149*F149</f>
        <v>0</v>
      </c>
      <c r="H149" s="375">
        <f>prowizja1</f>
        <v>0</v>
      </c>
      <c r="I149" s="325">
        <f>G149+G149*H149%</f>
        <v>0</v>
      </c>
      <c r="J149" s="357">
        <f>IF(OR(kurs1="",kurs1=0),0,I149/kurs1)</f>
        <v>0</v>
      </c>
      <c r="K149" s="59"/>
    </row>
    <row r="150" spans="1:11" ht="16.25" customHeight="1">
      <c r="A150" s="532"/>
      <c r="B150" s="475" t="s">
        <v>183</v>
      </c>
      <c r="C150" s="468" t="s">
        <v>967</v>
      </c>
      <c r="D150" s="84"/>
      <c r="E150" s="100"/>
      <c r="F150" s="86"/>
      <c r="G150" s="336">
        <f>D150*E150*F150</f>
        <v>0</v>
      </c>
      <c r="H150" s="380">
        <f>prowizja1</f>
        <v>0</v>
      </c>
      <c r="I150" s="325">
        <f>G150+G150*H150%</f>
        <v>0</v>
      </c>
      <c r="J150" s="356">
        <f>IF(OR(kurs1="",kurs1=0),0,I150/kurs1)</f>
        <v>0</v>
      </c>
      <c r="K150" s="59"/>
    </row>
    <row r="151" spans="1:11" ht="4.25" customHeight="1">
      <c r="A151" s="532"/>
      <c r="B151" s="278"/>
      <c r="C151" s="279"/>
      <c r="D151" s="280"/>
      <c r="E151" s="279"/>
      <c r="F151" s="281"/>
      <c r="G151" s="281"/>
      <c r="H151" s="282"/>
      <c r="I151" s="404"/>
      <c r="J151" s="283"/>
      <c r="K151" s="59"/>
    </row>
    <row r="152" spans="1:11" ht="16.25" customHeight="1">
      <c r="A152" s="532"/>
      <c r="B152" s="474" t="s">
        <v>196</v>
      </c>
      <c r="C152" s="471" t="s">
        <v>197</v>
      </c>
      <c r="D152" s="127"/>
      <c r="E152" s="100"/>
      <c r="F152" s="83"/>
      <c r="G152" s="334">
        <f>D152*E152*F152</f>
        <v>0</v>
      </c>
      <c r="H152" s="382">
        <f>prowizja1</f>
        <v>0</v>
      </c>
      <c r="I152" s="325">
        <f>G152+G152*H152%</f>
        <v>0</v>
      </c>
      <c r="J152" s="358">
        <f>IF(OR(kurs1="",kurs1=0),0,I152/kurs1)</f>
        <v>0</v>
      </c>
      <c r="K152" s="59"/>
    </row>
    <row r="153" spans="1:11" ht="16.25" customHeight="1">
      <c r="A153" s="532"/>
      <c r="B153" s="475" t="s">
        <v>198</v>
      </c>
      <c r="C153" s="468" t="s">
        <v>199</v>
      </c>
      <c r="D153" s="124"/>
      <c r="E153" s="100"/>
      <c r="F153" s="86"/>
      <c r="G153" s="336">
        <f>D153*E153*F153</f>
        <v>0</v>
      </c>
      <c r="H153" s="380">
        <f>prowizja1</f>
        <v>0</v>
      </c>
      <c r="I153" s="325">
        <f>G153+G153*H153%</f>
        <v>0</v>
      </c>
      <c r="J153" s="356">
        <f>IF(OR(kurs1="",kurs1=0),0,I153/kurs1)</f>
        <v>0</v>
      </c>
      <c r="K153" s="59"/>
    </row>
    <row r="154" spans="1:11" ht="4.25" customHeight="1">
      <c r="A154" s="532"/>
      <c r="B154" s="278"/>
      <c r="C154" s="279"/>
      <c r="D154" s="280"/>
      <c r="E154" s="279"/>
      <c r="F154" s="281"/>
      <c r="G154" s="281"/>
      <c r="H154" s="282"/>
      <c r="I154" s="404"/>
      <c r="J154" s="283"/>
      <c r="K154" s="59"/>
    </row>
    <row r="155" spans="1:11" ht="16.25" customHeight="1">
      <c r="A155" s="532"/>
      <c r="B155" s="474" t="s">
        <v>200</v>
      </c>
      <c r="C155" s="471" t="s">
        <v>201</v>
      </c>
      <c r="D155" s="127"/>
      <c r="E155" s="100"/>
      <c r="F155" s="83"/>
      <c r="G155" s="334">
        <f>D155*E155*F155</f>
        <v>0</v>
      </c>
      <c r="H155" s="382">
        <f>prowizja1</f>
        <v>0</v>
      </c>
      <c r="I155" s="325">
        <f>G155+G155*H155%</f>
        <v>0</v>
      </c>
      <c r="J155" s="358">
        <f>IF(OR(kurs1="",kurs1=0),0,I155/kurs1)</f>
        <v>0</v>
      </c>
      <c r="K155" s="59"/>
    </row>
    <row r="156" spans="1:11" ht="16.25" customHeight="1">
      <c r="A156" s="532"/>
      <c r="B156" s="475" t="s">
        <v>202</v>
      </c>
      <c r="C156" s="468" t="s">
        <v>203</v>
      </c>
      <c r="D156" s="124"/>
      <c r="E156" s="100"/>
      <c r="F156" s="86"/>
      <c r="G156" s="336">
        <f>D156*E156*F156</f>
        <v>0</v>
      </c>
      <c r="H156" s="380">
        <f>prowizja1</f>
        <v>0</v>
      </c>
      <c r="I156" s="325">
        <f>G156+G156*H156%</f>
        <v>0</v>
      </c>
      <c r="J156" s="356">
        <f>IF(OR(kurs1="",kurs1=0),0,I156/kurs1)</f>
        <v>0</v>
      </c>
      <c r="K156" s="59"/>
    </row>
    <row r="157" spans="1:11" ht="4.25" customHeight="1">
      <c r="A157" s="532"/>
      <c r="B157" s="278"/>
      <c r="C157" s="279"/>
      <c r="D157" s="280"/>
      <c r="E157" s="279"/>
      <c r="F157" s="281"/>
      <c r="G157" s="281"/>
      <c r="H157" s="282"/>
      <c r="I157" s="404"/>
      <c r="J157" s="283"/>
      <c r="K157" s="59"/>
    </row>
    <row r="158" spans="1:11" ht="16.25" customHeight="1">
      <c r="A158" s="532"/>
      <c r="B158" s="474" t="s">
        <v>204</v>
      </c>
      <c r="C158" s="471" t="s">
        <v>205</v>
      </c>
      <c r="D158" s="127"/>
      <c r="E158" s="100"/>
      <c r="F158" s="83"/>
      <c r="G158" s="334">
        <f>D158*E158*F158</f>
        <v>0</v>
      </c>
      <c r="H158" s="376">
        <f>prowizja1</f>
        <v>0</v>
      </c>
      <c r="I158" s="325">
        <f>G158+G158*H158%</f>
        <v>0</v>
      </c>
      <c r="J158" s="356">
        <f>IF(OR(kurs1="",kurs1=0),0,I158/kurs1)</f>
        <v>0</v>
      </c>
      <c r="K158" s="59"/>
    </row>
    <row r="159" spans="1:11" ht="16.25" customHeight="1">
      <c r="A159" s="532"/>
      <c r="B159" s="475" t="s">
        <v>206</v>
      </c>
      <c r="C159" s="468" t="s">
        <v>207</v>
      </c>
      <c r="D159" s="124"/>
      <c r="E159" s="100"/>
      <c r="F159" s="86"/>
      <c r="G159" s="335">
        <f>D159*E159*F159</f>
        <v>0</v>
      </c>
      <c r="H159" s="375">
        <f>prowizja1</f>
        <v>0</v>
      </c>
      <c r="I159" s="325">
        <f>G159+G159*H159%</f>
        <v>0</v>
      </c>
      <c r="J159" s="357">
        <f>IF(OR(kurs1="",kurs1=0),0,I159/kurs1)</f>
        <v>0</v>
      </c>
      <c r="K159" s="59"/>
    </row>
    <row r="160" spans="1:11" ht="16.25" customHeight="1">
      <c r="A160" s="532"/>
      <c r="B160" s="475" t="s">
        <v>208</v>
      </c>
      <c r="C160" s="468" t="s">
        <v>209</v>
      </c>
      <c r="D160" s="124"/>
      <c r="E160" s="100"/>
      <c r="F160" s="86"/>
      <c r="G160" s="336">
        <f>D160*E160*F160</f>
        <v>0</v>
      </c>
      <c r="H160" s="380">
        <f>prowizja1</f>
        <v>0</v>
      </c>
      <c r="I160" s="325">
        <f>G160+G160*H160%</f>
        <v>0</v>
      </c>
      <c r="J160" s="356">
        <f>IF(OR(kurs1="",kurs1=0),0,I160/kurs1)</f>
        <v>0</v>
      </c>
      <c r="K160" s="59"/>
    </row>
    <row r="161" spans="1:11" ht="4.25" customHeight="1">
      <c r="A161" s="532"/>
      <c r="B161" s="278"/>
      <c r="C161" s="279"/>
      <c r="D161" s="280"/>
      <c r="E161" s="279"/>
      <c r="F161" s="281"/>
      <c r="G161" s="281"/>
      <c r="H161" s="282"/>
      <c r="I161" s="404"/>
      <c r="J161" s="283"/>
      <c r="K161" s="59"/>
    </row>
    <row r="162" spans="1:11" ht="16.25" customHeight="1">
      <c r="A162" s="532"/>
      <c r="B162" s="474" t="s">
        <v>210</v>
      </c>
      <c r="C162" s="471" t="s">
        <v>211</v>
      </c>
      <c r="D162" s="127"/>
      <c r="E162" s="100"/>
      <c r="F162" s="83"/>
      <c r="G162" s="334">
        <f>D162*E162*F162</f>
        <v>0</v>
      </c>
      <c r="H162" s="376">
        <f>prowizja1</f>
        <v>0</v>
      </c>
      <c r="I162" s="325">
        <f>G162+G162*H162%</f>
        <v>0</v>
      </c>
      <c r="J162" s="356">
        <f>IF(OR(kurs1="",kurs1=0),0,I162/kurs1)</f>
        <v>0</v>
      </c>
      <c r="K162" s="59"/>
    </row>
    <row r="163" spans="1:11" ht="16.25" customHeight="1">
      <c r="A163" s="532"/>
      <c r="B163" s="475" t="s">
        <v>212</v>
      </c>
      <c r="C163" s="468" t="s">
        <v>213</v>
      </c>
      <c r="D163" s="124"/>
      <c r="E163" s="100"/>
      <c r="F163" s="86"/>
      <c r="G163" s="335">
        <f>D163*E163*F163</f>
        <v>0</v>
      </c>
      <c r="H163" s="375">
        <f>prowizja1</f>
        <v>0</v>
      </c>
      <c r="I163" s="325">
        <f>G163+G163*H163%</f>
        <v>0</v>
      </c>
      <c r="J163" s="357">
        <f>IF(OR(kurs1="",kurs1=0),0,I163/kurs1)</f>
        <v>0</v>
      </c>
      <c r="K163" s="59"/>
    </row>
    <row r="164" spans="1:11" ht="16.25" customHeight="1">
      <c r="A164" s="532"/>
      <c r="B164" s="475" t="s">
        <v>214</v>
      </c>
      <c r="C164" s="468" t="s">
        <v>215</v>
      </c>
      <c r="D164" s="124"/>
      <c r="E164" s="128"/>
      <c r="F164" s="86"/>
      <c r="G164" s="336">
        <f>D164*E164*F164</f>
        <v>0</v>
      </c>
      <c r="H164" s="380">
        <f>prowizja1</f>
        <v>0</v>
      </c>
      <c r="I164" s="325">
        <f>G164+G164*H164%</f>
        <v>0</v>
      </c>
      <c r="J164" s="356">
        <f>IF(OR(kurs1="",kurs1=0),0,I164/kurs1)</f>
        <v>0</v>
      </c>
      <c r="K164" s="59"/>
    </row>
    <row r="165" spans="1:11" ht="4.25" customHeight="1">
      <c r="A165" s="532"/>
      <c r="B165" s="278"/>
      <c r="C165" s="279"/>
      <c r="D165" s="280"/>
      <c r="E165" s="279"/>
      <c r="F165" s="281"/>
      <c r="G165" s="281"/>
      <c r="H165" s="282"/>
      <c r="I165" s="404"/>
      <c r="J165" s="283"/>
      <c r="K165" s="59"/>
    </row>
    <row r="166" spans="1:11" ht="16.25" customHeight="1">
      <c r="A166" s="532"/>
      <c r="B166" s="474" t="s">
        <v>216</v>
      </c>
      <c r="C166" s="471" t="s">
        <v>217</v>
      </c>
      <c r="D166" s="127"/>
      <c r="E166" s="100"/>
      <c r="F166" s="83"/>
      <c r="G166" s="334">
        <f>D166*E166*F166</f>
        <v>0</v>
      </c>
      <c r="H166" s="376">
        <f>prowizja1</f>
        <v>0</v>
      </c>
      <c r="I166" s="325">
        <f>G166+G166*H166%</f>
        <v>0</v>
      </c>
      <c r="J166" s="356">
        <f>IF(OR(kurs1="",kurs1=0),0,I166/kurs1)</f>
        <v>0</v>
      </c>
      <c r="K166" s="59"/>
    </row>
    <row r="167" spans="1:11" ht="16.25" customHeight="1">
      <c r="A167" s="532"/>
      <c r="B167" s="475" t="s">
        <v>218</v>
      </c>
      <c r="C167" s="468" t="s">
        <v>219</v>
      </c>
      <c r="D167" s="84"/>
      <c r="E167" s="100"/>
      <c r="F167" s="86"/>
      <c r="G167" s="335">
        <f>D167*E167*F167</f>
        <v>0</v>
      </c>
      <c r="H167" s="375">
        <f>prowizja1</f>
        <v>0</v>
      </c>
      <c r="I167" s="325">
        <f>G167+G167*H167%</f>
        <v>0</v>
      </c>
      <c r="J167" s="357">
        <f>IF(OR(kurs1="",kurs1=0),0,I167/kurs1)</f>
        <v>0</v>
      </c>
      <c r="K167" s="59"/>
    </row>
    <row r="168" spans="1:11" ht="16.25" customHeight="1">
      <c r="A168" s="532"/>
      <c r="B168" s="475" t="s">
        <v>220</v>
      </c>
      <c r="C168" s="468" t="s">
        <v>221</v>
      </c>
      <c r="D168" s="84"/>
      <c r="E168" s="100"/>
      <c r="F168" s="86"/>
      <c r="G168" s="336">
        <f>D168*E168*F168</f>
        <v>0</v>
      </c>
      <c r="H168" s="380">
        <f>prowizja1</f>
        <v>0</v>
      </c>
      <c r="I168" s="325">
        <f>G168+G168*H168%</f>
        <v>0</v>
      </c>
      <c r="J168" s="356">
        <f>IF(OR(kurs1="",kurs1=0),0,I168/kurs1)</f>
        <v>0</v>
      </c>
      <c r="K168" s="59"/>
    </row>
    <row r="169" spans="1:11" ht="4.25" customHeight="1">
      <c r="A169" s="532"/>
      <c r="B169" s="476"/>
      <c r="C169" s="477"/>
      <c r="D169" s="129"/>
      <c r="E169" s="130"/>
      <c r="F169" s="131"/>
      <c r="G169" s="132"/>
      <c r="H169" s="133"/>
      <c r="I169" s="134"/>
      <c r="J169" s="135"/>
      <c r="K169" s="59"/>
    </row>
    <row r="170" spans="1:11" ht="16.25" customHeight="1">
      <c r="A170" s="532"/>
      <c r="B170" s="474" t="s">
        <v>222</v>
      </c>
      <c r="C170" s="471" t="s">
        <v>223</v>
      </c>
      <c r="D170" s="81"/>
      <c r="E170" s="100"/>
      <c r="F170" s="83"/>
      <c r="G170" s="334">
        <f>D170*E170*F170</f>
        <v>0</v>
      </c>
      <c r="H170" s="382">
        <f>prowizja1</f>
        <v>0</v>
      </c>
      <c r="I170" s="325">
        <f>G170+G170*H170%</f>
        <v>0</v>
      </c>
      <c r="J170" s="358">
        <f>IF(OR(kurs1="",kurs1=0),0,I170/kurs1)</f>
        <v>0</v>
      </c>
      <c r="K170" s="59"/>
    </row>
    <row r="171" spans="1:11" ht="15.75" customHeight="1">
      <c r="A171" s="532"/>
      <c r="B171" s="475" t="s">
        <v>224</v>
      </c>
      <c r="C171" s="468" t="s">
        <v>225</v>
      </c>
      <c r="D171" s="84"/>
      <c r="E171" s="100"/>
      <c r="F171" s="86"/>
      <c r="G171" s="336">
        <f>D171*E171*F171</f>
        <v>0</v>
      </c>
      <c r="H171" s="380">
        <f>prowizja1</f>
        <v>0</v>
      </c>
      <c r="I171" s="325">
        <f>G171+G171*H171%</f>
        <v>0</v>
      </c>
      <c r="J171" s="356">
        <f>IF(OR(kurs1="",kurs1=0),0,I171/kurs1)</f>
        <v>0</v>
      </c>
      <c r="K171" s="59"/>
    </row>
    <row r="172" spans="1:11" ht="4.25" customHeight="1">
      <c r="A172" s="532"/>
      <c r="B172" s="278"/>
      <c r="C172" s="279"/>
      <c r="D172" s="280"/>
      <c r="E172" s="279"/>
      <c r="F172" s="281"/>
      <c r="G172" s="281"/>
      <c r="H172" s="282"/>
      <c r="I172" s="404"/>
      <c r="J172" s="283"/>
      <c r="K172" s="59"/>
    </row>
    <row r="173" spans="1:11" ht="16.25" customHeight="1">
      <c r="A173" s="532"/>
      <c r="B173" s="474" t="s">
        <v>226</v>
      </c>
      <c r="C173" s="471" t="s">
        <v>227</v>
      </c>
      <c r="D173" s="127"/>
      <c r="E173" s="85"/>
      <c r="F173" s="83">
        <f>SUM(G109:G150)*0.2</f>
        <v>0</v>
      </c>
      <c r="G173" s="337">
        <f>F173</f>
        <v>0</v>
      </c>
      <c r="H173" s="380">
        <f>prowizja1</f>
        <v>0</v>
      </c>
      <c r="I173" s="324">
        <f>G173+G173*H173%</f>
        <v>0</v>
      </c>
      <c r="J173" s="350">
        <f>IF(OR(kurs1="",kurs1=0),0,I173/kurs1)</f>
        <v>0</v>
      </c>
      <c r="K173" s="59"/>
    </row>
    <row r="174" spans="1:11" s="38" customFormat="1" ht="5" customHeight="1" thickBot="1">
      <c r="A174" s="531"/>
      <c r="B174" s="284"/>
      <c r="C174" s="285"/>
      <c r="D174" s="286"/>
      <c r="E174" s="285"/>
      <c r="F174" s="287"/>
      <c r="G174" s="287"/>
      <c r="H174" s="288"/>
      <c r="I174" s="405"/>
      <c r="J174" s="289"/>
      <c r="K174" s="59"/>
    </row>
    <row r="175" spans="1:11" ht="8" customHeight="1" thickBot="1">
      <c r="A175" s="532"/>
      <c r="B175" s="102"/>
      <c r="C175" s="102"/>
      <c r="D175" s="136"/>
      <c r="E175" s="137"/>
      <c r="F175" s="138"/>
      <c r="G175" s="106"/>
      <c r="H175" s="107"/>
      <c r="I175" s="108"/>
      <c r="J175" s="109"/>
      <c r="K175" s="59"/>
    </row>
    <row r="176" spans="1:11" ht="16.25" customHeight="1">
      <c r="A176" s="535"/>
      <c r="B176" s="511" t="s">
        <v>136</v>
      </c>
      <c r="C176" s="512"/>
      <c r="D176" s="513"/>
      <c r="E176" s="512"/>
      <c r="F176" s="514"/>
      <c r="G176" s="514"/>
      <c r="H176" s="517"/>
      <c r="I176" s="518"/>
      <c r="J176" s="516"/>
      <c r="K176" s="69"/>
    </row>
    <row r="177" spans="1:11" ht="16.25" customHeight="1">
      <c r="A177" s="532"/>
      <c r="B177" s="70"/>
      <c r="C177" s="71"/>
      <c r="D177" s="72"/>
      <c r="E177" s="99"/>
      <c r="F177" s="74"/>
      <c r="G177" s="332">
        <f t="shared" ref="G177:G184" si="10">D177*E177*F177</f>
        <v>0</v>
      </c>
      <c r="H177" s="374">
        <f t="shared" ref="H177:H184" si="11">prowizja1</f>
        <v>0</v>
      </c>
      <c r="I177" s="325">
        <f t="shared" ref="I177:I184" si="12">G177+G177*H177%</f>
        <v>0</v>
      </c>
      <c r="J177" s="351">
        <f t="shared" ref="J177:J184" si="13">IF(OR(kurs1="",kurs1=0),0,I177/kurs1)</f>
        <v>0</v>
      </c>
      <c r="K177" s="59"/>
    </row>
    <row r="178" spans="1:11" ht="16.25" customHeight="1">
      <c r="A178" s="532"/>
      <c r="B178" s="87"/>
      <c r="C178" s="89"/>
      <c r="D178" s="84"/>
      <c r="E178" s="100"/>
      <c r="F178" s="86"/>
      <c r="G178" s="335">
        <f t="shared" si="10"/>
        <v>0</v>
      </c>
      <c r="H178" s="377">
        <f t="shared" si="11"/>
        <v>0</v>
      </c>
      <c r="I178" s="325">
        <f t="shared" si="12"/>
        <v>0</v>
      </c>
      <c r="J178" s="352">
        <f t="shared" si="13"/>
        <v>0</v>
      </c>
      <c r="K178" s="59"/>
    </row>
    <row r="179" spans="1:11" ht="16.25" customHeight="1">
      <c r="A179" s="532"/>
      <c r="B179" s="87"/>
      <c r="C179" s="89"/>
      <c r="D179" s="84"/>
      <c r="E179" s="100"/>
      <c r="F179" s="86"/>
      <c r="G179" s="335">
        <f t="shared" si="10"/>
        <v>0</v>
      </c>
      <c r="H179" s="377">
        <f t="shared" si="11"/>
        <v>0</v>
      </c>
      <c r="I179" s="325">
        <f t="shared" si="12"/>
        <v>0</v>
      </c>
      <c r="J179" s="352">
        <f t="shared" si="13"/>
        <v>0</v>
      </c>
      <c r="K179" s="59"/>
    </row>
    <row r="180" spans="1:11" ht="16.25" customHeight="1">
      <c r="A180" s="532"/>
      <c r="B180" s="87"/>
      <c r="C180" s="89"/>
      <c r="D180" s="84"/>
      <c r="E180" s="100"/>
      <c r="F180" s="86"/>
      <c r="G180" s="335">
        <f t="shared" si="10"/>
        <v>0</v>
      </c>
      <c r="H180" s="377">
        <f t="shared" si="11"/>
        <v>0</v>
      </c>
      <c r="I180" s="325">
        <f t="shared" si="12"/>
        <v>0</v>
      </c>
      <c r="J180" s="352">
        <f t="shared" si="13"/>
        <v>0</v>
      </c>
      <c r="K180" s="59"/>
    </row>
    <row r="181" spans="1:11" ht="16.25" customHeight="1">
      <c r="A181" s="532"/>
      <c r="B181" s="87"/>
      <c r="C181" s="89"/>
      <c r="D181" s="84"/>
      <c r="E181" s="100"/>
      <c r="F181" s="86"/>
      <c r="G181" s="335">
        <f t="shared" si="10"/>
        <v>0</v>
      </c>
      <c r="H181" s="377">
        <f t="shared" si="11"/>
        <v>0</v>
      </c>
      <c r="I181" s="325">
        <f t="shared" si="12"/>
        <v>0</v>
      </c>
      <c r="J181" s="352">
        <f t="shared" si="13"/>
        <v>0</v>
      </c>
      <c r="K181" s="59"/>
    </row>
    <row r="182" spans="1:11" ht="16.25" customHeight="1">
      <c r="A182" s="532"/>
      <c r="B182" s="87"/>
      <c r="C182" s="89"/>
      <c r="D182" s="84"/>
      <c r="E182" s="100"/>
      <c r="F182" s="86"/>
      <c r="G182" s="335">
        <f t="shared" si="10"/>
        <v>0</v>
      </c>
      <c r="H182" s="377">
        <f t="shared" si="11"/>
        <v>0</v>
      </c>
      <c r="I182" s="325">
        <f t="shared" si="12"/>
        <v>0</v>
      </c>
      <c r="J182" s="352">
        <f t="shared" si="13"/>
        <v>0</v>
      </c>
      <c r="K182" s="59"/>
    </row>
    <row r="183" spans="1:11" ht="16.25" customHeight="1">
      <c r="A183" s="532"/>
      <c r="B183" s="87"/>
      <c r="C183" s="89"/>
      <c r="D183" s="84"/>
      <c r="E183" s="100"/>
      <c r="F183" s="86"/>
      <c r="G183" s="335">
        <f t="shared" si="10"/>
        <v>0</v>
      </c>
      <c r="H183" s="375">
        <f t="shared" si="11"/>
        <v>0</v>
      </c>
      <c r="I183" s="325">
        <f t="shared" si="12"/>
        <v>0</v>
      </c>
      <c r="J183" s="353">
        <f t="shared" si="13"/>
        <v>0</v>
      </c>
      <c r="K183" s="59"/>
    </row>
    <row r="184" spans="1:11" ht="16.25" customHeight="1">
      <c r="A184" s="532"/>
      <c r="B184" s="87"/>
      <c r="C184" s="89"/>
      <c r="D184" s="124"/>
      <c r="E184" s="100"/>
      <c r="F184" s="86"/>
      <c r="G184" s="336">
        <f t="shared" si="10"/>
        <v>0</v>
      </c>
      <c r="H184" s="380">
        <f t="shared" si="11"/>
        <v>0</v>
      </c>
      <c r="I184" s="324">
        <f t="shared" si="12"/>
        <v>0</v>
      </c>
      <c r="J184" s="350">
        <f t="shared" si="13"/>
        <v>0</v>
      </c>
      <c r="K184" s="59"/>
    </row>
    <row r="185" spans="1:11" s="38" customFormat="1" ht="5" customHeight="1" thickBot="1">
      <c r="A185" s="531"/>
      <c r="B185" s="284"/>
      <c r="C185" s="285"/>
      <c r="D185" s="286"/>
      <c r="E185" s="285"/>
      <c r="F185" s="287"/>
      <c r="G185" s="287"/>
      <c r="H185" s="288"/>
      <c r="I185" s="405"/>
      <c r="J185" s="289"/>
      <c r="K185" s="59"/>
    </row>
    <row r="186" spans="1:11" ht="8" customHeight="1" thickBot="1">
      <c r="A186" s="532"/>
      <c r="B186" s="139"/>
      <c r="C186" s="139"/>
      <c r="D186" s="140"/>
      <c r="E186" s="141"/>
      <c r="F186" s="142"/>
      <c r="G186" s="143"/>
      <c r="H186" s="144"/>
      <c r="I186" s="145"/>
      <c r="J186" s="146"/>
      <c r="K186" s="59"/>
    </row>
    <row r="187" spans="1:11" ht="16.25" customHeight="1" thickBot="1">
      <c r="A187" s="532"/>
      <c r="B187" s="147"/>
      <c r="C187" s="147"/>
      <c r="D187" s="721" t="s">
        <v>147</v>
      </c>
      <c r="E187" s="722"/>
      <c r="F187" s="722"/>
      <c r="G187" s="319">
        <f>SUM(G87:G184)</f>
        <v>0</v>
      </c>
      <c r="H187" s="381">
        <f>AVERAGE(H87:H184)</f>
        <v>0</v>
      </c>
      <c r="I187" s="276">
        <f>SUM(I87:I184)</f>
        <v>0</v>
      </c>
      <c r="J187" s="354">
        <f>IF(OR(kurs1="",kurs1=0),0,I187/kurs1)</f>
        <v>0</v>
      </c>
      <c r="K187" s="59"/>
    </row>
    <row r="188" spans="1:11" ht="20" customHeight="1">
      <c r="A188" s="532"/>
      <c r="B188" s="116"/>
      <c r="C188" s="116"/>
      <c r="D188" s="117"/>
      <c r="E188" s="118"/>
      <c r="F188" s="119"/>
      <c r="G188" s="119"/>
      <c r="H188" s="120"/>
      <c r="I188" s="121"/>
      <c r="J188" s="122"/>
      <c r="K188" s="59"/>
    </row>
    <row r="189" spans="1:11" ht="20" customHeight="1">
      <c r="A189" s="533"/>
      <c r="B189" s="417" t="s">
        <v>228</v>
      </c>
      <c r="C189" s="418"/>
      <c r="D189" s="419"/>
      <c r="E189" s="418"/>
      <c r="F189" s="420"/>
      <c r="G189" s="421"/>
      <c r="H189" s="418"/>
      <c r="I189" s="418"/>
      <c r="J189" s="418"/>
      <c r="K189" s="61"/>
    </row>
    <row r="190" spans="1:11" ht="4" customHeight="1">
      <c r="A190" s="534"/>
      <c r="B190" s="62"/>
      <c r="C190" s="62"/>
      <c r="D190" s="62"/>
      <c r="E190" s="63"/>
      <c r="F190" s="64"/>
      <c r="G190" s="65"/>
      <c r="H190" s="66"/>
      <c r="I190" s="67"/>
      <c r="J190" s="68"/>
      <c r="K190" s="59"/>
    </row>
    <row r="191" spans="1:11" ht="20" customHeight="1">
      <c r="A191" s="532"/>
      <c r="B191" s="437" t="s">
        <v>88</v>
      </c>
      <c r="C191" s="438" t="s">
        <v>89</v>
      </c>
      <c r="D191" s="439" t="s">
        <v>90</v>
      </c>
      <c r="E191" s="440" t="s">
        <v>91</v>
      </c>
      <c r="F191" s="441" t="s">
        <v>92</v>
      </c>
      <c r="G191" s="442" t="s">
        <v>93</v>
      </c>
      <c r="H191" s="443" t="s">
        <v>94</v>
      </c>
      <c r="I191" s="445" t="s">
        <v>93</v>
      </c>
      <c r="J191" s="444" t="s">
        <v>93</v>
      </c>
      <c r="K191" s="59"/>
    </row>
    <row r="192" spans="1:11" ht="6" customHeight="1" thickBot="1">
      <c r="A192" s="534"/>
      <c r="B192" s="62"/>
      <c r="C192" s="62"/>
      <c r="D192" s="62"/>
      <c r="E192" s="63"/>
      <c r="F192" s="64"/>
      <c r="G192" s="65"/>
      <c r="H192" s="66"/>
      <c r="I192" s="67"/>
      <c r="J192" s="68"/>
      <c r="K192" s="59"/>
    </row>
    <row r="193" spans="1:11" ht="16.25" customHeight="1">
      <c r="A193" s="535"/>
      <c r="B193" s="511" t="s">
        <v>911</v>
      </c>
      <c r="C193" s="512"/>
      <c r="D193" s="513"/>
      <c r="E193" s="512"/>
      <c r="F193" s="514"/>
      <c r="G193" s="514"/>
      <c r="H193" s="517"/>
      <c r="I193" s="518"/>
      <c r="J193" s="516"/>
      <c r="K193" s="69"/>
    </row>
    <row r="194" spans="1:11" ht="16.25" customHeight="1">
      <c r="A194" s="532"/>
      <c r="B194" s="457" t="s">
        <v>903</v>
      </c>
      <c r="C194" s="458" t="s">
        <v>229</v>
      </c>
      <c r="D194" s="148"/>
      <c r="E194" s="149"/>
      <c r="F194" s="150"/>
      <c r="G194" s="338">
        <f t="shared" ref="G194:G203" si="14">D194*E194*F194</f>
        <v>0</v>
      </c>
      <c r="H194" s="383">
        <f>prowizja1</f>
        <v>0</v>
      </c>
      <c r="I194" s="325">
        <f>G194+G194*H194%</f>
        <v>0</v>
      </c>
      <c r="J194" s="359">
        <f>IF(OR(kurs1="",kurs1=0),0,I194/kurs1)</f>
        <v>0</v>
      </c>
      <c r="K194" s="59"/>
    </row>
    <row r="195" spans="1:11" ht="16.25" customHeight="1">
      <c r="A195" s="532"/>
      <c r="B195" s="475" t="s">
        <v>230</v>
      </c>
      <c r="C195" s="468" t="s">
        <v>231</v>
      </c>
      <c r="D195" s="84"/>
      <c r="E195" s="100"/>
      <c r="F195" s="86"/>
      <c r="G195" s="336">
        <f t="shared" si="14"/>
        <v>0</v>
      </c>
      <c r="H195" s="380">
        <f>prowizja1</f>
        <v>0</v>
      </c>
      <c r="I195" s="325">
        <f>G195+G195*H195%</f>
        <v>0</v>
      </c>
      <c r="J195" s="356">
        <f>IF(OR(kurs1="",kurs1=0),0,I195/kurs1)</f>
        <v>0</v>
      </c>
      <c r="K195" s="59"/>
    </row>
    <row r="196" spans="1:11" ht="4.25" customHeight="1">
      <c r="A196" s="532"/>
      <c r="B196" s="278"/>
      <c r="C196" s="279"/>
      <c r="D196" s="280"/>
      <c r="E196" s="279"/>
      <c r="F196" s="281"/>
      <c r="G196" s="281"/>
      <c r="H196" s="282"/>
      <c r="I196" s="404"/>
      <c r="J196" s="283"/>
      <c r="K196" s="59"/>
    </row>
    <row r="197" spans="1:11" ht="16.25" customHeight="1">
      <c r="A197" s="532"/>
      <c r="B197" s="461" t="s">
        <v>904</v>
      </c>
      <c r="C197" s="470" t="s">
        <v>232</v>
      </c>
      <c r="D197" s="151"/>
      <c r="E197" s="152"/>
      <c r="F197" s="153"/>
      <c r="G197" s="339">
        <f t="shared" si="14"/>
        <v>0</v>
      </c>
      <c r="H197" s="380">
        <f>prowizja1</f>
        <v>0</v>
      </c>
      <c r="I197" s="325">
        <f>G197+G197*H197%</f>
        <v>0</v>
      </c>
      <c r="J197" s="350">
        <f>IF(OR(kurs1="",kurs1=0),0,I197/kurs1)</f>
        <v>0</v>
      </c>
      <c r="K197" s="154"/>
    </row>
    <row r="198" spans="1:11" ht="4.25" customHeight="1">
      <c r="A198" s="532"/>
      <c r="B198" s="278"/>
      <c r="C198" s="279"/>
      <c r="D198" s="280"/>
      <c r="E198" s="279"/>
      <c r="F198" s="281"/>
      <c r="G198" s="281"/>
      <c r="H198" s="282"/>
      <c r="I198" s="404"/>
      <c r="J198" s="283"/>
      <c r="K198" s="59"/>
    </row>
    <row r="199" spans="1:11" ht="16.25" customHeight="1">
      <c r="A199" s="532"/>
      <c r="B199" s="461" t="s">
        <v>233</v>
      </c>
      <c r="C199" s="470" t="s">
        <v>234</v>
      </c>
      <c r="D199" s="151"/>
      <c r="E199" s="152"/>
      <c r="F199" s="153"/>
      <c r="G199" s="340">
        <f t="shared" si="14"/>
        <v>0</v>
      </c>
      <c r="H199" s="376">
        <f>prowizja1</f>
        <v>0</v>
      </c>
      <c r="I199" s="325">
        <f>G199+G199*H199%</f>
        <v>0</v>
      </c>
      <c r="J199" s="350">
        <f>IF(OR(kurs1="",kurs1=0),0,I199/kurs1)</f>
        <v>0</v>
      </c>
      <c r="K199" s="59"/>
    </row>
    <row r="200" spans="1:11" ht="16.25" customHeight="1">
      <c r="A200" s="532"/>
      <c r="B200" s="467" t="s">
        <v>235</v>
      </c>
      <c r="C200" s="469" t="s">
        <v>235</v>
      </c>
      <c r="D200" s="155"/>
      <c r="E200" s="156"/>
      <c r="F200" s="157"/>
      <c r="G200" s="341">
        <f t="shared" si="14"/>
        <v>0</v>
      </c>
      <c r="H200" s="377">
        <f>prowizja1</f>
        <v>0</v>
      </c>
      <c r="I200" s="325">
        <f>G200+G200*H200%</f>
        <v>0</v>
      </c>
      <c r="J200" s="352">
        <f>IF(OR(kurs1="",kurs1=0),0,I200/kurs1)</f>
        <v>0</v>
      </c>
      <c r="K200" s="59"/>
    </row>
    <row r="201" spans="1:11" ht="16.25" customHeight="1">
      <c r="A201" s="532"/>
      <c r="B201" s="467" t="s">
        <v>132</v>
      </c>
      <c r="C201" s="469" t="s">
        <v>133</v>
      </c>
      <c r="D201" s="155"/>
      <c r="E201" s="156"/>
      <c r="F201" s="157"/>
      <c r="G201" s="341">
        <f t="shared" si="14"/>
        <v>0</v>
      </c>
      <c r="H201" s="377">
        <f>prowizja1</f>
        <v>0</v>
      </c>
      <c r="I201" s="325">
        <f>G201+G201*H201%</f>
        <v>0</v>
      </c>
      <c r="J201" s="352">
        <f>IF(OR(kurs1="",kurs1=0),0,I201/kurs1)</f>
        <v>0</v>
      </c>
      <c r="K201" s="59"/>
    </row>
    <row r="202" spans="1:11" ht="16.25" customHeight="1">
      <c r="A202" s="532"/>
      <c r="B202" s="467" t="s">
        <v>145</v>
      </c>
      <c r="C202" s="469" t="s">
        <v>146</v>
      </c>
      <c r="D202" s="155"/>
      <c r="E202" s="156"/>
      <c r="F202" s="157"/>
      <c r="G202" s="341">
        <f t="shared" si="14"/>
        <v>0</v>
      </c>
      <c r="H202" s="375">
        <f>prowizja1</f>
        <v>0</v>
      </c>
      <c r="I202" s="325">
        <f>G202+G202*H202%</f>
        <v>0</v>
      </c>
      <c r="J202" s="353">
        <f>IF(OR(kurs1="",kurs1=0),0,I202/kurs1)</f>
        <v>0</v>
      </c>
      <c r="K202" s="59"/>
    </row>
    <row r="203" spans="1:11" ht="16.25" customHeight="1">
      <c r="A203" s="532"/>
      <c r="B203" s="467" t="s">
        <v>236</v>
      </c>
      <c r="C203" s="469" t="s">
        <v>237</v>
      </c>
      <c r="D203" s="155"/>
      <c r="E203" s="156"/>
      <c r="F203" s="157"/>
      <c r="G203" s="342">
        <f t="shared" si="14"/>
        <v>0</v>
      </c>
      <c r="H203" s="380">
        <f>prowizja1</f>
        <v>0</v>
      </c>
      <c r="I203" s="325">
        <f>G203+G203*H203%</f>
        <v>0</v>
      </c>
      <c r="J203" s="350">
        <f>IF(OR(kurs1="",kurs1=0),0,I203/kurs1)</f>
        <v>0</v>
      </c>
      <c r="K203" s="59"/>
    </row>
    <row r="204" spans="1:11" ht="4.25" customHeight="1">
      <c r="A204" s="532"/>
      <c r="B204" s="278"/>
      <c r="C204" s="279"/>
      <c r="D204" s="280"/>
      <c r="E204" s="279"/>
      <c r="F204" s="281"/>
      <c r="G204" s="281"/>
      <c r="H204" s="282"/>
      <c r="I204" s="404"/>
      <c r="J204" s="283"/>
      <c r="K204" s="59"/>
    </row>
    <row r="205" spans="1:11" ht="16.25" customHeight="1">
      <c r="A205" s="532"/>
      <c r="B205" s="461" t="s">
        <v>238</v>
      </c>
      <c r="C205" s="470" t="s">
        <v>239</v>
      </c>
      <c r="D205" s="151"/>
      <c r="E205" s="152"/>
      <c r="F205" s="153"/>
      <c r="G205" s="340">
        <f>D205*E205*F205</f>
        <v>0</v>
      </c>
      <c r="H205" s="376">
        <f>prowizja1</f>
        <v>0</v>
      </c>
      <c r="I205" s="325">
        <f>G205+G205*H205%</f>
        <v>0</v>
      </c>
      <c r="J205" s="350">
        <f>IF(OR(kurs1="",kurs1=0),0,I205/kurs1)</f>
        <v>0</v>
      </c>
      <c r="K205" s="59"/>
    </row>
    <row r="206" spans="1:11" ht="16.25" customHeight="1">
      <c r="A206" s="532"/>
      <c r="B206" s="467" t="s">
        <v>240</v>
      </c>
      <c r="C206" s="469" t="s">
        <v>241</v>
      </c>
      <c r="D206" s="155"/>
      <c r="E206" s="156"/>
      <c r="F206" s="157"/>
      <c r="G206" s="341">
        <f>D206*E206*F206</f>
        <v>0</v>
      </c>
      <c r="H206" s="375">
        <f>prowizja1</f>
        <v>0</v>
      </c>
      <c r="I206" s="325">
        <f>G206+G206*H206%</f>
        <v>0</v>
      </c>
      <c r="J206" s="353">
        <f>IF(OR(kurs1="",kurs1=0),0,I206/kurs1)</f>
        <v>0</v>
      </c>
      <c r="K206" s="59"/>
    </row>
    <row r="207" spans="1:11" ht="16.25" customHeight="1">
      <c r="A207" s="532"/>
      <c r="B207" s="467" t="s">
        <v>242</v>
      </c>
      <c r="C207" s="469" t="s">
        <v>243</v>
      </c>
      <c r="D207" s="155"/>
      <c r="E207" s="156"/>
      <c r="F207" s="157"/>
      <c r="G207" s="342">
        <f>D207*E207*F207</f>
        <v>0</v>
      </c>
      <c r="H207" s="380">
        <f>prowizja1</f>
        <v>0</v>
      </c>
      <c r="I207" s="325">
        <f>G207+G207*H207%</f>
        <v>0</v>
      </c>
      <c r="J207" s="350">
        <f>IF(OR(kurs1="",kurs1=0),0,I207/kurs1)</f>
        <v>0</v>
      </c>
      <c r="K207" s="59"/>
    </row>
    <row r="208" spans="1:11" ht="4.25" customHeight="1">
      <c r="A208" s="532"/>
      <c r="B208" s="278"/>
      <c r="C208" s="279"/>
      <c r="D208" s="280"/>
      <c r="E208" s="279"/>
      <c r="F208" s="281"/>
      <c r="G208" s="281"/>
      <c r="H208" s="282"/>
      <c r="I208" s="404"/>
      <c r="J208" s="283"/>
      <c r="K208" s="59"/>
    </row>
    <row r="209" spans="1:11" ht="16.25" customHeight="1">
      <c r="A209" s="532"/>
      <c r="B209" s="461" t="s">
        <v>244</v>
      </c>
      <c r="C209" s="470" t="s">
        <v>245</v>
      </c>
      <c r="D209" s="151"/>
      <c r="E209" s="152"/>
      <c r="F209" s="153"/>
      <c r="G209" s="340">
        <f>D209*E209*F209</f>
        <v>0</v>
      </c>
      <c r="H209" s="382">
        <f>prowizja1</f>
        <v>0</v>
      </c>
      <c r="I209" s="325">
        <f>G209+G209*H209%</f>
        <v>0</v>
      </c>
      <c r="J209" s="355">
        <f>IF(OR(kurs1="",kurs1=0),0,I209/kurs1)</f>
        <v>0</v>
      </c>
      <c r="K209" s="59"/>
    </row>
    <row r="210" spans="1:11" ht="16.25" customHeight="1">
      <c r="A210" s="532"/>
      <c r="B210" s="467" t="s">
        <v>137</v>
      </c>
      <c r="C210" s="469" t="s">
        <v>246</v>
      </c>
      <c r="D210" s="155"/>
      <c r="E210" s="156"/>
      <c r="F210" s="157"/>
      <c r="G210" s="342">
        <f>D210*E210*F210</f>
        <v>0</v>
      </c>
      <c r="H210" s="380">
        <f>prowizja1</f>
        <v>0</v>
      </c>
      <c r="I210" s="325">
        <f>G210+G210*H210%</f>
        <v>0</v>
      </c>
      <c r="J210" s="350">
        <f>IF(OR(kurs1="",kurs1=0),0,I210/kurs1)</f>
        <v>0</v>
      </c>
      <c r="K210" s="59"/>
    </row>
    <row r="211" spans="1:11" ht="4.25" customHeight="1">
      <c r="A211" s="532"/>
      <c r="B211" s="278"/>
      <c r="C211" s="279"/>
      <c r="D211" s="280"/>
      <c r="E211" s="279"/>
      <c r="F211" s="281"/>
      <c r="G211" s="281"/>
      <c r="H211" s="282"/>
      <c r="I211" s="404"/>
      <c r="J211" s="283"/>
      <c r="K211" s="59"/>
    </row>
    <row r="212" spans="1:11" ht="16.25" customHeight="1">
      <c r="A212" s="532"/>
      <c r="B212" s="461" t="s">
        <v>247</v>
      </c>
      <c r="C212" s="470" t="s">
        <v>247</v>
      </c>
      <c r="D212" s="151"/>
      <c r="E212" s="152"/>
      <c r="F212" s="153"/>
      <c r="G212" s="339">
        <f>D212*E212*F212</f>
        <v>0</v>
      </c>
      <c r="H212" s="380">
        <f>prowizja1</f>
        <v>0</v>
      </c>
      <c r="I212" s="324">
        <f>G212+G212*H212%</f>
        <v>0</v>
      </c>
      <c r="J212" s="350">
        <f>IF(OR(kurs1="",kurs1=0),0,I212/kurs1)</f>
        <v>0</v>
      </c>
      <c r="K212" s="59"/>
    </row>
    <row r="213" spans="1:11" s="38" customFormat="1" ht="5" customHeight="1" thickBot="1">
      <c r="A213" s="531"/>
      <c r="B213" s="284"/>
      <c r="C213" s="285"/>
      <c r="D213" s="286"/>
      <c r="E213" s="285"/>
      <c r="F213" s="287"/>
      <c r="G213" s="287"/>
      <c r="H213" s="288"/>
      <c r="I213" s="405"/>
      <c r="J213" s="289"/>
      <c r="K213" s="59"/>
    </row>
    <row r="214" spans="1:11" ht="8" customHeight="1" thickBot="1">
      <c r="A214" s="532"/>
      <c r="B214" s="102"/>
      <c r="C214" s="103"/>
      <c r="D214" s="104"/>
      <c r="E214" s="105"/>
      <c r="F214" s="106"/>
      <c r="G214" s="106"/>
      <c r="H214" s="107"/>
      <c r="I214" s="108"/>
      <c r="J214" s="109"/>
      <c r="K214" s="59"/>
    </row>
    <row r="215" spans="1:11" ht="16.25" customHeight="1">
      <c r="A215" s="535"/>
      <c r="B215" s="511" t="s">
        <v>912</v>
      </c>
      <c r="C215" s="512"/>
      <c r="D215" s="513"/>
      <c r="E215" s="512"/>
      <c r="F215" s="514"/>
      <c r="G215" s="514"/>
      <c r="H215" s="517"/>
      <c r="I215" s="518"/>
      <c r="J215" s="516"/>
      <c r="K215" s="69"/>
    </row>
    <row r="216" spans="1:11" ht="16.25" customHeight="1">
      <c r="A216" s="532"/>
      <c r="B216" s="457" t="s">
        <v>248</v>
      </c>
      <c r="C216" s="458" t="s">
        <v>249</v>
      </c>
      <c r="D216" s="72"/>
      <c r="E216" s="99"/>
      <c r="F216" s="74"/>
      <c r="G216" s="332">
        <f t="shared" ref="G216:G225" si="15">D216*E216*F216</f>
        <v>0</v>
      </c>
      <c r="H216" s="383">
        <f>prowizja1</f>
        <v>0</v>
      </c>
      <c r="I216" s="325">
        <f>G216+G216*H216%</f>
        <v>0</v>
      </c>
      <c r="J216" s="359">
        <f>IF(OR(kurs1="",kurs1=0),0,I216/kurs1)</f>
        <v>0</v>
      </c>
      <c r="K216" s="59"/>
    </row>
    <row r="217" spans="1:11" ht="16.25" customHeight="1">
      <c r="A217" s="532"/>
      <c r="B217" s="467" t="s">
        <v>250</v>
      </c>
      <c r="C217" s="469" t="s">
        <v>251</v>
      </c>
      <c r="D217" s="84"/>
      <c r="E217" s="100"/>
      <c r="F217" s="86"/>
      <c r="G217" s="336">
        <f t="shared" si="15"/>
        <v>0</v>
      </c>
      <c r="H217" s="380">
        <f>prowizja1</f>
        <v>0</v>
      </c>
      <c r="I217" s="325">
        <f>G217+G217*H217%</f>
        <v>0</v>
      </c>
      <c r="J217" s="350">
        <f>IF(OR(kurs1="",kurs1=0),0,I217/kurs1)</f>
        <v>0</v>
      </c>
      <c r="K217" s="59"/>
    </row>
    <row r="218" spans="1:11" ht="4.25" customHeight="1">
      <c r="A218" s="532"/>
      <c r="B218" s="278"/>
      <c r="C218" s="279"/>
      <c r="D218" s="280"/>
      <c r="E218" s="279"/>
      <c r="F218" s="281"/>
      <c r="G218" s="281"/>
      <c r="H218" s="282"/>
      <c r="I218" s="404"/>
      <c r="J218" s="283"/>
      <c r="K218" s="59"/>
    </row>
    <row r="219" spans="1:11" ht="16.25" customHeight="1">
      <c r="A219" s="532"/>
      <c r="B219" s="461" t="s">
        <v>252</v>
      </c>
      <c r="C219" s="470" t="s">
        <v>253</v>
      </c>
      <c r="D219" s="81"/>
      <c r="E219" s="111"/>
      <c r="F219" s="83"/>
      <c r="G219" s="334">
        <f t="shared" si="15"/>
        <v>0</v>
      </c>
      <c r="H219" s="376">
        <f>prowizja1</f>
        <v>0</v>
      </c>
      <c r="I219" s="325">
        <f>G219+G219*H219%</f>
        <v>0</v>
      </c>
      <c r="J219" s="350">
        <f>IF(OR(kurs1="",kurs1=0),0,I219/kurs1)</f>
        <v>0</v>
      </c>
      <c r="K219" s="59"/>
    </row>
    <row r="220" spans="1:11" ht="16.25" customHeight="1">
      <c r="A220" s="532"/>
      <c r="B220" s="467" t="s">
        <v>254</v>
      </c>
      <c r="C220" s="469" t="s">
        <v>255</v>
      </c>
      <c r="D220" s="84"/>
      <c r="E220" s="100"/>
      <c r="F220" s="86"/>
      <c r="G220" s="335">
        <f t="shared" si="15"/>
        <v>0</v>
      </c>
      <c r="H220" s="375">
        <f>prowizja1</f>
        <v>0</v>
      </c>
      <c r="I220" s="325">
        <f>G220+G220*H220%</f>
        <v>0</v>
      </c>
      <c r="J220" s="353">
        <f>IF(OR(kurs1="",kurs1=0),0,I220/kurs1)</f>
        <v>0</v>
      </c>
      <c r="K220" s="59"/>
    </row>
    <row r="221" spans="1:11" ht="16.25" customHeight="1">
      <c r="A221" s="532"/>
      <c r="B221" s="467" t="s">
        <v>256</v>
      </c>
      <c r="C221" s="469" t="s">
        <v>257</v>
      </c>
      <c r="D221" s="84"/>
      <c r="E221" s="100"/>
      <c r="F221" s="86"/>
      <c r="G221" s="336">
        <f t="shared" si="15"/>
        <v>0</v>
      </c>
      <c r="H221" s="380">
        <f>prowizja1</f>
        <v>0</v>
      </c>
      <c r="I221" s="325">
        <f>G221+G221*H221%</f>
        <v>0</v>
      </c>
      <c r="J221" s="350">
        <f>IF(OR(kurs1="",kurs1=0),0,I221/kurs1)</f>
        <v>0</v>
      </c>
      <c r="K221" s="59"/>
    </row>
    <row r="222" spans="1:11" ht="4.25" customHeight="1">
      <c r="A222" s="532"/>
      <c r="B222" s="278"/>
      <c r="C222" s="279"/>
      <c r="D222" s="280"/>
      <c r="E222" s="279"/>
      <c r="F222" s="281"/>
      <c r="G222" s="281"/>
      <c r="H222" s="282"/>
      <c r="I222" s="404"/>
      <c r="J222" s="283"/>
      <c r="K222" s="59"/>
    </row>
    <row r="223" spans="1:11" ht="16.25" customHeight="1">
      <c r="A223" s="532"/>
      <c r="B223" s="461" t="s">
        <v>258</v>
      </c>
      <c r="C223" s="471" t="s">
        <v>259</v>
      </c>
      <c r="D223" s="81"/>
      <c r="E223" s="111"/>
      <c r="F223" s="83"/>
      <c r="G223" s="334">
        <f t="shared" si="15"/>
        <v>0</v>
      </c>
      <c r="H223" s="376">
        <f>prowizja1</f>
        <v>0</v>
      </c>
      <c r="I223" s="325">
        <f>G223+G223*H223%</f>
        <v>0</v>
      </c>
      <c r="J223" s="350">
        <f>IF(OR(kurs1="",kurs1=0),0,I223/kurs1)</f>
        <v>0</v>
      </c>
      <c r="K223" s="59"/>
    </row>
    <row r="224" spans="1:11" ht="16.25" customHeight="1">
      <c r="A224" s="532"/>
      <c r="B224" s="467" t="s">
        <v>121</v>
      </c>
      <c r="C224" s="469" t="s">
        <v>122</v>
      </c>
      <c r="D224" s="84"/>
      <c r="E224" s="100"/>
      <c r="F224" s="86"/>
      <c r="G224" s="335">
        <f t="shared" si="15"/>
        <v>0</v>
      </c>
      <c r="H224" s="375">
        <f>prowizja1</f>
        <v>0</v>
      </c>
      <c r="I224" s="325">
        <f>G224+G224*H224%</f>
        <v>0</v>
      </c>
      <c r="J224" s="353">
        <f>IF(OR(kurs1="",kurs1=0),0,I224/kurs1)</f>
        <v>0</v>
      </c>
      <c r="K224" s="59"/>
    </row>
    <row r="225" spans="1:11" ht="16.25" customHeight="1">
      <c r="A225" s="532"/>
      <c r="B225" s="467" t="s">
        <v>260</v>
      </c>
      <c r="C225" s="469" t="s">
        <v>261</v>
      </c>
      <c r="D225" s="84"/>
      <c r="E225" s="100"/>
      <c r="F225" s="86"/>
      <c r="G225" s="336">
        <f t="shared" si="15"/>
        <v>0</v>
      </c>
      <c r="H225" s="380">
        <f>prowizja1</f>
        <v>0</v>
      </c>
      <c r="I225" s="324">
        <f>G225+G225*H225%</f>
        <v>0</v>
      </c>
      <c r="J225" s="350">
        <f>IF(OR(kurs1="",kurs1=0),0,I225/kurs1)</f>
        <v>0</v>
      </c>
      <c r="K225" s="59"/>
    </row>
    <row r="226" spans="1:11" s="38" customFormat="1" ht="5" customHeight="1" thickBot="1">
      <c r="A226" s="531"/>
      <c r="B226" s="284"/>
      <c r="C226" s="285"/>
      <c r="D226" s="286"/>
      <c r="E226" s="285"/>
      <c r="F226" s="287"/>
      <c r="G226" s="287"/>
      <c r="H226" s="288"/>
      <c r="I226" s="405"/>
      <c r="J226" s="289"/>
      <c r="K226" s="59"/>
    </row>
    <row r="227" spans="1:11" ht="8" customHeight="1" thickBot="1">
      <c r="A227" s="532"/>
      <c r="B227" s="102"/>
      <c r="C227" s="102"/>
      <c r="D227" s="112"/>
      <c r="E227" s="113"/>
      <c r="F227" s="106"/>
      <c r="G227" s="106"/>
      <c r="H227" s="107"/>
      <c r="I227" s="108"/>
      <c r="J227" s="109"/>
      <c r="K227" s="59"/>
    </row>
    <row r="228" spans="1:11" ht="16.25" customHeight="1">
      <c r="A228" s="535"/>
      <c r="B228" s="511" t="s">
        <v>913</v>
      </c>
      <c r="C228" s="512"/>
      <c r="D228" s="513"/>
      <c r="E228" s="512"/>
      <c r="F228" s="514"/>
      <c r="G228" s="514"/>
      <c r="H228" s="517"/>
      <c r="I228" s="518"/>
      <c r="J228" s="516"/>
      <c r="K228" s="69"/>
    </row>
    <row r="229" spans="1:11" ht="16.25" customHeight="1">
      <c r="A229" s="532"/>
      <c r="B229" s="457" t="s">
        <v>262</v>
      </c>
      <c r="C229" s="458" t="s">
        <v>263</v>
      </c>
      <c r="D229" s="72"/>
      <c r="E229" s="158"/>
      <c r="F229" s="74"/>
      <c r="G229" s="332">
        <f t="shared" ref="G229:G240" si="16">D229*E229*F229</f>
        <v>0</v>
      </c>
      <c r="H229" s="383">
        <f>prowizja1</f>
        <v>0</v>
      </c>
      <c r="I229" s="325">
        <f>G229+G229*H229%</f>
        <v>0</v>
      </c>
      <c r="J229" s="359">
        <f>IF(OR(kurs1="",kurs1=0),0,I229/kurs1)</f>
        <v>0</v>
      </c>
      <c r="K229" s="59"/>
    </row>
    <row r="230" spans="1:11" ht="16.25" customHeight="1">
      <c r="A230" s="532"/>
      <c r="B230" s="475" t="s">
        <v>264</v>
      </c>
      <c r="C230" s="468" t="s">
        <v>265</v>
      </c>
      <c r="D230" s="84"/>
      <c r="E230" s="100"/>
      <c r="F230" s="86"/>
      <c r="G230" s="336">
        <f t="shared" si="16"/>
        <v>0</v>
      </c>
      <c r="H230" s="380">
        <f>prowizja1</f>
        <v>0</v>
      </c>
      <c r="I230" s="325">
        <f>G230+G230*H230%</f>
        <v>0</v>
      </c>
      <c r="J230" s="356">
        <f>IF(OR(kurs1="",kurs1=0),0,I230/kurs1)</f>
        <v>0</v>
      </c>
      <c r="K230" s="59"/>
    </row>
    <row r="231" spans="1:11" ht="4.25" customHeight="1">
      <c r="A231" s="532"/>
      <c r="B231" s="278"/>
      <c r="C231" s="279"/>
      <c r="D231" s="280"/>
      <c r="E231" s="279"/>
      <c r="F231" s="281"/>
      <c r="G231" s="281"/>
      <c r="H231" s="282"/>
      <c r="I231" s="404"/>
      <c r="J231" s="283"/>
      <c r="K231" s="59"/>
    </row>
    <row r="232" spans="1:11" ht="16.25" customHeight="1">
      <c r="A232" s="532"/>
      <c r="B232" s="461" t="s">
        <v>266</v>
      </c>
      <c r="C232" s="470" t="s">
        <v>267</v>
      </c>
      <c r="D232" s="81"/>
      <c r="E232" s="159"/>
      <c r="F232" s="83"/>
      <c r="G232" s="334">
        <f t="shared" si="16"/>
        <v>0</v>
      </c>
      <c r="H232" s="376">
        <f>prowizja1</f>
        <v>0</v>
      </c>
      <c r="I232" s="325">
        <f>G232+G232*H232%</f>
        <v>0</v>
      </c>
      <c r="J232" s="350">
        <f>IF(OR(kurs1="",kurs1=0),0,I232/kurs1)</f>
        <v>0</v>
      </c>
      <c r="K232" s="154"/>
    </row>
    <row r="233" spans="1:11" ht="16.25" customHeight="1">
      <c r="A233" s="532"/>
      <c r="B233" s="467" t="s">
        <v>268</v>
      </c>
      <c r="C233" s="469" t="s">
        <v>269</v>
      </c>
      <c r="D233" s="84"/>
      <c r="E233" s="160"/>
      <c r="F233" s="86"/>
      <c r="G233" s="335">
        <f t="shared" si="16"/>
        <v>0</v>
      </c>
      <c r="H233" s="375">
        <f>prowizja1</f>
        <v>0</v>
      </c>
      <c r="I233" s="325">
        <f>G233+G233*H233%</f>
        <v>0</v>
      </c>
      <c r="J233" s="353">
        <f>IF(OR(kurs1="",kurs1=0),0,I233/kurs1)</f>
        <v>0</v>
      </c>
      <c r="K233" s="59"/>
    </row>
    <row r="234" spans="1:11" ht="16.25" customHeight="1">
      <c r="A234" s="532"/>
      <c r="B234" s="467" t="s">
        <v>270</v>
      </c>
      <c r="C234" s="469" t="s">
        <v>271</v>
      </c>
      <c r="D234" s="84"/>
      <c r="E234" s="160"/>
      <c r="F234" s="86"/>
      <c r="G234" s="336">
        <f t="shared" si="16"/>
        <v>0</v>
      </c>
      <c r="H234" s="380">
        <f>prowizja1</f>
        <v>0</v>
      </c>
      <c r="I234" s="325">
        <f>G234+G234*H234%</f>
        <v>0</v>
      </c>
      <c r="J234" s="350">
        <f>IF(OR(kurs1="",kurs1=0),0,I234/kurs1)</f>
        <v>0</v>
      </c>
      <c r="K234" s="59"/>
    </row>
    <row r="235" spans="1:11" ht="4.25" customHeight="1">
      <c r="A235" s="532"/>
      <c r="B235" s="278"/>
      <c r="C235" s="279"/>
      <c r="D235" s="280"/>
      <c r="E235" s="279"/>
      <c r="F235" s="281"/>
      <c r="G235" s="281"/>
      <c r="H235" s="282"/>
      <c r="I235" s="404"/>
      <c r="J235" s="283"/>
      <c r="K235" s="59"/>
    </row>
    <row r="236" spans="1:11" ht="16.25" customHeight="1">
      <c r="A236" s="532"/>
      <c r="B236" s="461" t="s">
        <v>113</v>
      </c>
      <c r="C236" s="470" t="s">
        <v>272</v>
      </c>
      <c r="D236" s="81"/>
      <c r="E236" s="111"/>
      <c r="F236" s="83"/>
      <c r="G236" s="334">
        <f t="shared" si="16"/>
        <v>0</v>
      </c>
      <c r="H236" s="376">
        <f>prowizja1</f>
        <v>0</v>
      </c>
      <c r="I236" s="325">
        <f>G236+G236*H236%</f>
        <v>0</v>
      </c>
      <c r="J236" s="350">
        <f>IF(OR(kurs1="",kurs1=0),0,I236/kurs1)</f>
        <v>0</v>
      </c>
      <c r="K236" s="59"/>
    </row>
    <row r="237" spans="1:11" ht="16.25" customHeight="1">
      <c r="A237" s="532"/>
      <c r="B237" s="467" t="s">
        <v>235</v>
      </c>
      <c r="C237" s="469" t="s">
        <v>235</v>
      </c>
      <c r="D237" s="84"/>
      <c r="E237" s="100"/>
      <c r="F237" s="86"/>
      <c r="G237" s="335">
        <f t="shared" si="16"/>
        <v>0</v>
      </c>
      <c r="H237" s="377">
        <f>prowizja1</f>
        <v>0</v>
      </c>
      <c r="I237" s="325">
        <f>G237+G237*H237%</f>
        <v>0</v>
      </c>
      <c r="J237" s="352">
        <f>IF(OR(kurs1="",kurs1=0),0,I237/kurs1)</f>
        <v>0</v>
      </c>
      <c r="K237" s="59"/>
    </row>
    <row r="238" spans="1:11" ht="16.25" customHeight="1">
      <c r="A238" s="532"/>
      <c r="B238" s="467" t="s">
        <v>132</v>
      </c>
      <c r="C238" s="469" t="s">
        <v>133</v>
      </c>
      <c r="D238" s="84"/>
      <c r="E238" s="100"/>
      <c r="F238" s="86"/>
      <c r="G238" s="335">
        <f t="shared" si="16"/>
        <v>0</v>
      </c>
      <c r="H238" s="377">
        <f>prowizja1</f>
        <v>0</v>
      </c>
      <c r="I238" s="325">
        <f>G238+G238*H238%</f>
        <v>0</v>
      </c>
      <c r="J238" s="352">
        <f>IF(OR(kurs1="",kurs1=0),0,I238/kurs1)</f>
        <v>0</v>
      </c>
      <c r="K238" s="59"/>
    </row>
    <row r="239" spans="1:11" ht="16.25" customHeight="1">
      <c r="A239" s="532"/>
      <c r="B239" s="467" t="s">
        <v>145</v>
      </c>
      <c r="C239" s="469" t="s">
        <v>146</v>
      </c>
      <c r="D239" s="84"/>
      <c r="E239" s="100"/>
      <c r="F239" s="86"/>
      <c r="G239" s="335">
        <f t="shared" si="16"/>
        <v>0</v>
      </c>
      <c r="H239" s="375">
        <f>prowizja1</f>
        <v>0</v>
      </c>
      <c r="I239" s="325">
        <f>G239+G239*H239%</f>
        <v>0</v>
      </c>
      <c r="J239" s="353">
        <f>IF(OR(kurs1="",kurs1=0),0,I239/kurs1)</f>
        <v>0</v>
      </c>
      <c r="K239" s="59"/>
    </row>
    <row r="240" spans="1:11" ht="16.25" customHeight="1">
      <c r="A240" s="532"/>
      <c r="B240" s="467" t="s">
        <v>236</v>
      </c>
      <c r="C240" s="469" t="s">
        <v>237</v>
      </c>
      <c r="D240" s="84"/>
      <c r="E240" s="100"/>
      <c r="F240" s="86"/>
      <c r="G240" s="336">
        <f t="shared" si="16"/>
        <v>0</v>
      </c>
      <c r="H240" s="380">
        <f>prowizja1</f>
        <v>0</v>
      </c>
      <c r="I240" s="324">
        <f>G240+G240*H240%</f>
        <v>0</v>
      </c>
      <c r="J240" s="350">
        <f>IF(OR(kurs1="",kurs1=0),0,I240/kurs1)</f>
        <v>0</v>
      </c>
      <c r="K240" s="59"/>
    </row>
    <row r="241" spans="1:11" s="38" customFormat="1" ht="5" customHeight="1" thickBot="1">
      <c r="A241" s="531"/>
      <c r="B241" s="284"/>
      <c r="C241" s="285"/>
      <c r="D241" s="286"/>
      <c r="E241" s="285"/>
      <c r="F241" s="287"/>
      <c r="G241" s="287"/>
      <c r="H241" s="288"/>
      <c r="I241" s="405"/>
      <c r="J241" s="289"/>
      <c r="K241" s="59"/>
    </row>
    <row r="242" spans="1:11" ht="8" customHeight="1" thickBot="1">
      <c r="A242" s="532"/>
      <c r="B242" s="161"/>
      <c r="C242" s="161"/>
      <c r="D242" s="162"/>
      <c r="E242" s="163"/>
      <c r="F242" s="164"/>
      <c r="G242" s="165"/>
      <c r="H242" s="166"/>
      <c r="I242" s="167"/>
      <c r="J242" s="168"/>
      <c r="K242" s="59"/>
    </row>
    <row r="243" spans="1:11" ht="16.25" customHeight="1">
      <c r="A243" s="535"/>
      <c r="B243" s="511" t="s">
        <v>914</v>
      </c>
      <c r="C243" s="512"/>
      <c r="D243" s="513"/>
      <c r="E243" s="512"/>
      <c r="F243" s="514"/>
      <c r="G243" s="514"/>
      <c r="H243" s="517"/>
      <c r="I243" s="518"/>
      <c r="J243" s="516"/>
      <c r="K243" s="69"/>
    </row>
    <row r="244" spans="1:11" ht="16.25" customHeight="1">
      <c r="A244" s="532"/>
      <c r="B244" s="457" t="s">
        <v>273</v>
      </c>
      <c r="C244" s="458" t="s">
        <v>274</v>
      </c>
      <c r="D244" s="72"/>
      <c r="E244" s="99"/>
      <c r="F244" s="74"/>
      <c r="G244" s="332">
        <f>D244*E244*F244</f>
        <v>0</v>
      </c>
      <c r="H244" s="374">
        <f>prowizja1</f>
        <v>0</v>
      </c>
      <c r="I244" s="325">
        <f>G244+G244*H244%</f>
        <v>0</v>
      </c>
      <c r="J244" s="351">
        <f>IF(OR(kurs1="",kurs1=0),0,I244/kurs1)</f>
        <v>0</v>
      </c>
      <c r="K244" s="59"/>
    </row>
    <row r="245" spans="1:11" ht="16.25" customHeight="1">
      <c r="A245" s="532"/>
      <c r="B245" s="467" t="s">
        <v>275</v>
      </c>
      <c r="C245" s="469" t="s">
        <v>276</v>
      </c>
      <c r="D245" s="84"/>
      <c r="E245" s="100"/>
      <c r="F245" s="86"/>
      <c r="G245" s="335">
        <f>D245*E245*F245</f>
        <v>0</v>
      </c>
      <c r="H245" s="377">
        <f>prowizja1</f>
        <v>0</v>
      </c>
      <c r="I245" s="325">
        <f>G245+G245*H245%</f>
        <v>0</v>
      </c>
      <c r="J245" s="352">
        <f>IF(OR(kurs1="",kurs1=0),0,I245/kurs1)</f>
        <v>0</v>
      </c>
      <c r="K245" s="59"/>
    </row>
    <row r="246" spans="1:11" ht="16.25" customHeight="1">
      <c r="A246" s="532"/>
      <c r="B246" s="467" t="s">
        <v>277</v>
      </c>
      <c r="C246" s="469" t="s">
        <v>278</v>
      </c>
      <c r="D246" s="84"/>
      <c r="E246" s="100"/>
      <c r="F246" s="86"/>
      <c r="G246" s="335">
        <f>D246*E246*F246</f>
        <v>0</v>
      </c>
      <c r="H246" s="377">
        <f>prowizja1</f>
        <v>0</v>
      </c>
      <c r="I246" s="325">
        <f>G246+G246*H246%</f>
        <v>0</v>
      </c>
      <c r="J246" s="352">
        <f>IF(OR(kurs1="",kurs1=0),0,I246/kurs1)</f>
        <v>0</v>
      </c>
      <c r="K246" s="59"/>
    </row>
    <row r="247" spans="1:11" ht="16.25" customHeight="1">
      <c r="A247" s="532"/>
      <c r="B247" s="467" t="s">
        <v>279</v>
      </c>
      <c r="C247" s="469" t="s">
        <v>279</v>
      </c>
      <c r="D247" s="84"/>
      <c r="E247" s="100"/>
      <c r="F247" s="86"/>
      <c r="G247" s="335">
        <f>D247*E247*F247</f>
        <v>0</v>
      </c>
      <c r="H247" s="375">
        <f>prowizja1</f>
        <v>0</v>
      </c>
      <c r="I247" s="325">
        <f>G247+G247*H247%</f>
        <v>0</v>
      </c>
      <c r="J247" s="353">
        <f>IF(OR(kurs1="",kurs1=0),0,I247/kurs1)</f>
        <v>0</v>
      </c>
      <c r="K247" s="59"/>
    </row>
    <row r="248" spans="1:11" ht="16.25" customHeight="1">
      <c r="A248" s="532"/>
      <c r="B248" s="467" t="s">
        <v>280</v>
      </c>
      <c r="C248" s="469" t="s">
        <v>281</v>
      </c>
      <c r="D248" s="84"/>
      <c r="E248" s="100"/>
      <c r="F248" s="86"/>
      <c r="G248" s="336">
        <f>D248*E248*F248</f>
        <v>0</v>
      </c>
      <c r="H248" s="380">
        <f>prowizja1</f>
        <v>0</v>
      </c>
      <c r="I248" s="325">
        <f>G248+G248*H248%</f>
        <v>0</v>
      </c>
      <c r="J248" s="350">
        <f>IF(OR(kurs1="",kurs1=0),0,I248/kurs1)</f>
        <v>0</v>
      </c>
      <c r="K248" s="59"/>
    </row>
    <row r="249" spans="1:11" ht="4.25" customHeight="1">
      <c r="A249" s="532"/>
      <c r="B249" s="278"/>
      <c r="C249" s="279"/>
      <c r="D249" s="280"/>
      <c r="E249" s="279"/>
      <c r="F249" s="281"/>
      <c r="G249" s="281"/>
      <c r="H249" s="282"/>
      <c r="I249" s="404"/>
      <c r="J249" s="283"/>
      <c r="K249" s="59"/>
    </row>
    <row r="250" spans="1:11" ht="16.25" customHeight="1">
      <c r="A250" s="532"/>
      <c r="B250" s="461" t="s">
        <v>282</v>
      </c>
      <c r="C250" s="470" t="s">
        <v>283</v>
      </c>
      <c r="D250" s="81"/>
      <c r="E250" s="111"/>
      <c r="F250" s="83"/>
      <c r="G250" s="334">
        <f>D250*E250*F250</f>
        <v>0</v>
      </c>
      <c r="H250" s="382">
        <f>prowizja1</f>
        <v>0</v>
      </c>
      <c r="I250" s="325">
        <f>G250+G250*H250%</f>
        <v>0</v>
      </c>
      <c r="J250" s="355">
        <f>IF(OR(kurs1="",kurs1=0),0,I250/kurs1)</f>
        <v>0</v>
      </c>
      <c r="K250" s="59"/>
    </row>
    <row r="251" spans="1:11" ht="16.25" customHeight="1">
      <c r="A251" s="532"/>
      <c r="B251" s="467" t="s">
        <v>284</v>
      </c>
      <c r="C251" s="468" t="s">
        <v>285</v>
      </c>
      <c r="D251" s="84"/>
      <c r="E251" s="100"/>
      <c r="F251" s="86"/>
      <c r="G251" s="336">
        <f>D251*E251*F251</f>
        <v>0</v>
      </c>
      <c r="H251" s="380">
        <f>prowizja1</f>
        <v>0</v>
      </c>
      <c r="I251" s="324">
        <f>G251+G251*H251%</f>
        <v>0</v>
      </c>
      <c r="J251" s="350">
        <f>IF(OR(kurs1="",kurs1=0),0,I251/kurs1)</f>
        <v>0</v>
      </c>
      <c r="K251" s="59"/>
    </row>
    <row r="252" spans="1:11" s="38" customFormat="1" ht="5" customHeight="1" thickBot="1">
      <c r="A252" s="531"/>
      <c r="B252" s="284"/>
      <c r="C252" s="285"/>
      <c r="D252" s="286"/>
      <c r="E252" s="285"/>
      <c r="F252" s="287"/>
      <c r="G252" s="287"/>
      <c r="H252" s="288"/>
      <c r="I252" s="405"/>
      <c r="J252" s="289"/>
      <c r="K252" s="59"/>
    </row>
    <row r="253" spans="1:11" ht="8" customHeight="1" thickBot="1">
      <c r="A253" s="532"/>
      <c r="B253" s="102"/>
      <c r="C253" s="102"/>
      <c r="D253" s="112"/>
      <c r="E253" s="113"/>
      <c r="F253" s="106"/>
      <c r="G253" s="106"/>
      <c r="H253" s="107"/>
      <c r="I253" s="108"/>
      <c r="J253" s="109"/>
      <c r="K253" s="59"/>
    </row>
    <row r="254" spans="1:11" ht="16.25" customHeight="1">
      <c r="A254" s="535"/>
      <c r="B254" s="511" t="s">
        <v>915</v>
      </c>
      <c r="C254" s="512"/>
      <c r="D254" s="513"/>
      <c r="E254" s="512"/>
      <c r="F254" s="514"/>
      <c r="G254" s="514"/>
      <c r="H254" s="517"/>
      <c r="I254" s="518"/>
      <c r="J254" s="516"/>
      <c r="K254" s="69"/>
    </row>
    <row r="255" spans="1:11" ht="16.25" customHeight="1">
      <c r="A255" s="532"/>
      <c r="B255" s="457" t="s">
        <v>119</v>
      </c>
      <c r="C255" s="458" t="s">
        <v>120</v>
      </c>
      <c r="D255" s="72"/>
      <c r="E255" s="99"/>
      <c r="F255" s="74"/>
      <c r="G255" s="332">
        <f>D255*E255*F255</f>
        <v>0</v>
      </c>
      <c r="H255" s="374">
        <f>prowizja1</f>
        <v>0</v>
      </c>
      <c r="I255" s="325">
        <f>G255+G255*H255%</f>
        <v>0</v>
      </c>
      <c r="J255" s="351">
        <f>IF(OR(kurs1="",kurs1=0),0,I255/kurs1)</f>
        <v>0</v>
      </c>
      <c r="K255" s="59"/>
    </row>
    <row r="256" spans="1:11" ht="16.25" customHeight="1">
      <c r="A256" s="532"/>
      <c r="B256" s="467" t="s">
        <v>286</v>
      </c>
      <c r="C256" s="469" t="s">
        <v>287</v>
      </c>
      <c r="D256" s="84"/>
      <c r="E256" s="100"/>
      <c r="F256" s="86"/>
      <c r="G256" s="335">
        <f t="shared" ref="G256:G264" si="17">D256*E256*F256</f>
        <v>0</v>
      </c>
      <c r="H256" s="377">
        <f>prowizja1</f>
        <v>0</v>
      </c>
      <c r="I256" s="325">
        <f>G256+G256*H256%</f>
        <v>0</v>
      </c>
      <c r="J256" s="352">
        <f>IF(OR(kurs1="",kurs1=0),0,I256/kurs1)</f>
        <v>0</v>
      </c>
      <c r="K256" s="59"/>
    </row>
    <row r="257" spans="1:11" ht="16.25" customHeight="1">
      <c r="A257" s="532"/>
      <c r="B257" s="467" t="s">
        <v>288</v>
      </c>
      <c r="C257" s="469" t="s">
        <v>289</v>
      </c>
      <c r="D257" s="84"/>
      <c r="E257" s="100"/>
      <c r="F257" s="86"/>
      <c r="G257" s="335">
        <f t="shared" si="17"/>
        <v>0</v>
      </c>
      <c r="H257" s="375">
        <f>prowizja1</f>
        <v>0</v>
      </c>
      <c r="I257" s="325">
        <f>G257+G257*H257%</f>
        <v>0</v>
      </c>
      <c r="J257" s="353">
        <f>IF(OR(kurs1="",kurs1=0),0,I257/kurs1)</f>
        <v>0</v>
      </c>
      <c r="K257" s="59"/>
    </row>
    <row r="258" spans="1:11" ht="16.25" customHeight="1">
      <c r="A258" s="532"/>
      <c r="B258" s="467" t="s">
        <v>290</v>
      </c>
      <c r="C258" s="469" t="s">
        <v>291</v>
      </c>
      <c r="D258" s="84"/>
      <c r="E258" s="100"/>
      <c r="F258" s="86"/>
      <c r="G258" s="336">
        <f t="shared" si="17"/>
        <v>0</v>
      </c>
      <c r="H258" s="380">
        <f>prowizja1</f>
        <v>0</v>
      </c>
      <c r="I258" s="325">
        <f>G258+G258*H258%</f>
        <v>0</v>
      </c>
      <c r="J258" s="350">
        <f>IF(OR(kurs1="",kurs1=0),0,I258/kurs1)</f>
        <v>0</v>
      </c>
      <c r="K258" s="59"/>
    </row>
    <row r="259" spans="1:11" ht="4.25" customHeight="1">
      <c r="A259" s="532"/>
      <c r="B259" s="278"/>
      <c r="C259" s="279"/>
      <c r="D259" s="280"/>
      <c r="E259" s="279"/>
      <c r="F259" s="281"/>
      <c r="G259" s="281"/>
      <c r="H259" s="282"/>
      <c r="I259" s="404"/>
      <c r="J259" s="283"/>
      <c r="K259" s="59"/>
    </row>
    <row r="260" spans="1:11" ht="16.25" customHeight="1">
      <c r="A260" s="532"/>
      <c r="B260" s="461" t="s">
        <v>292</v>
      </c>
      <c r="C260" s="470" t="s">
        <v>293</v>
      </c>
      <c r="D260" s="81"/>
      <c r="E260" s="111"/>
      <c r="F260" s="83"/>
      <c r="G260" s="337">
        <f t="shared" si="17"/>
        <v>0</v>
      </c>
      <c r="H260" s="380">
        <f>prowizja1</f>
        <v>0</v>
      </c>
      <c r="I260" s="325">
        <f>G260+G260*H260%</f>
        <v>0</v>
      </c>
      <c r="J260" s="350">
        <f>IF(OR(kurs1="",kurs1=0),0,I260/kurs1)</f>
        <v>0</v>
      </c>
      <c r="K260" s="59"/>
    </row>
    <row r="261" spans="1:11" ht="4.25" customHeight="1">
      <c r="A261" s="532"/>
      <c r="B261" s="278"/>
      <c r="C261" s="279"/>
      <c r="D261" s="280"/>
      <c r="E261" s="279"/>
      <c r="F261" s="281"/>
      <c r="G261" s="281"/>
      <c r="H261" s="282"/>
      <c r="I261" s="404"/>
      <c r="J261" s="283"/>
      <c r="K261" s="59"/>
    </row>
    <row r="262" spans="1:11" ht="16.25" customHeight="1">
      <c r="A262" s="532"/>
      <c r="B262" s="461" t="s">
        <v>294</v>
      </c>
      <c r="C262" s="470" t="s">
        <v>295</v>
      </c>
      <c r="D262" s="81"/>
      <c r="E262" s="111"/>
      <c r="F262" s="83"/>
      <c r="G262" s="334">
        <f t="shared" si="17"/>
        <v>0</v>
      </c>
      <c r="H262" s="376">
        <f>prowizja1</f>
        <v>0</v>
      </c>
      <c r="I262" s="325">
        <f>G262+G262*H262%</f>
        <v>0</v>
      </c>
      <c r="J262" s="350">
        <f>IF(OR(kurs1="",kurs1=0),0,I262/kurs1)</f>
        <v>0</v>
      </c>
      <c r="K262" s="59"/>
    </row>
    <row r="263" spans="1:11" ht="16.25" customHeight="1">
      <c r="A263" s="532"/>
      <c r="B263" s="467" t="s">
        <v>296</v>
      </c>
      <c r="C263" s="469" t="s">
        <v>295</v>
      </c>
      <c r="D263" s="84"/>
      <c r="E263" s="100"/>
      <c r="F263" s="86"/>
      <c r="G263" s="335">
        <f t="shared" si="17"/>
        <v>0</v>
      </c>
      <c r="H263" s="375">
        <f>prowizja1</f>
        <v>0</v>
      </c>
      <c r="I263" s="325">
        <f>G263+G263*H263%</f>
        <v>0</v>
      </c>
      <c r="J263" s="353">
        <f>IF(OR(kurs1="",kurs1=0),0,I263/kurs1)</f>
        <v>0</v>
      </c>
      <c r="K263" s="59"/>
    </row>
    <row r="264" spans="1:11" ht="16.25" customHeight="1">
      <c r="A264" s="532"/>
      <c r="B264" s="467" t="s">
        <v>297</v>
      </c>
      <c r="C264" s="469" t="s">
        <v>298</v>
      </c>
      <c r="D264" s="84"/>
      <c r="E264" s="100"/>
      <c r="F264" s="86"/>
      <c r="G264" s="336">
        <f t="shared" si="17"/>
        <v>0</v>
      </c>
      <c r="H264" s="380">
        <f>prowizja1</f>
        <v>0</v>
      </c>
      <c r="I264" s="324">
        <f>G264+G264*H264%</f>
        <v>0</v>
      </c>
      <c r="J264" s="350">
        <f>IF(OR(kurs1="",kurs1=0),0,I264/kurs1)</f>
        <v>0</v>
      </c>
      <c r="K264" s="59"/>
    </row>
    <row r="265" spans="1:11" s="38" customFormat="1" ht="5" customHeight="1" thickBot="1">
      <c r="A265" s="531"/>
      <c r="B265" s="284"/>
      <c r="C265" s="285"/>
      <c r="D265" s="286"/>
      <c r="E265" s="285"/>
      <c r="F265" s="287"/>
      <c r="G265" s="287"/>
      <c r="H265" s="288"/>
      <c r="I265" s="405"/>
      <c r="J265" s="289"/>
      <c r="K265" s="59"/>
    </row>
    <row r="266" spans="1:11" ht="8" customHeight="1" thickBot="1">
      <c r="A266" s="532"/>
      <c r="B266" s="102"/>
      <c r="C266" s="102"/>
      <c r="D266" s="136"/>
      <c r="E266" s="169"/>
      <c r="F266" s="138"/>
      <c r="G266" s="106"/>
      <c r="H266" s="107"/>
      <c r="I266" s="167"/>
      <c r="J266" s="109"/>
      <c r="K266" s="59"/>
    </row>
    <row r="267" spans="1:11" ht="16.25" customHeight="1">
      <c r="A267" s="535"/>
      <c r="B267" s="511" t="s">
        <v>916</v>
      </c>
      <c r="C267" s="512"/>
      <c r="D267" s="513"/>
      <c r="E267" s="512"/>
      <c r="F267" s="514"/>
      <c r="G267" s="514"/>
      <c r="H267" s="517"/>
      <c r="I267" s="518"/>
      <c r="J267" s="516"/>
      <c r="K267" s="69"/>
    </row>
    <row r="268" spans="1:11" ht="16.25" customHeight="1">
      <c r="A268" s="532"/>
      <c r="B268" s="457" t="s">
        <v>299</v>
      </c>
      <c r="C268" s="458" t="s">
        <v>300</v>
      </c>
      <c r="D268" s="72"/>
      <c r="E268" s="99"/>
      <c r="F268" s="74"/>
      <c r="G268" s="332">
        <f>D268*E268*F268</f>
        <v>0</v>
      </c>
      <c r="H268" s="383">
        <f>prowizja1</f>
        <v>0</v>
      </c>
      <c r="I268" s="324">
        <f>G268+G268*H268%</f>
        <v>0</v>
      </c>
      <c r="J268" s="359">
        <f>IF(OR(kurs1="",kurs1=0),0,I268/kurs1)</f>
        <v>0</v>
      </c>
      <c r="K268" s="59"/>
    </row>
    <row r="269" spans="1:11" ht="16.25" customHeight="1">
      <c r="A269" s="532"/>
      <c r="B269" s="467" t="s">
        <v>301</v>
      </c>
      <c r="C269" s="469" t="s">
        <v>302</v>
      </c>
      <c r="D269" s="84"/>
      <c r="E269" s="100"/>
      <c r="F269" s="86"/>
      <c r="G269" s="336">
        <f>D269*E269*F269</f>
        <v>0</v>
      </c>
      <c r="H269" s="380">
        <f>prowizja1</f>
        <v>0</v>
      </c>
      <c r="I269" s="324">
        <f>G269+G269*H269%</f>
        <v>0</v>
      </c>
      <c r="J269" s="350">
        <f>IF(OR(kurs1="",kurs1=0),0,I269/kurs1)</f>
        <v>0</v>
      </c>
      <c r="K269" s="59"/>
    </row>
    <row r="270" spans="1:11" s="38" customFormat="1" ht="5" customHeight="1" thickBot="1">
      <c r="A270" s="531"/>
      <c r="B270" s="284"/>
      <c r="C270" s="285"/>
      <c r="D270" s="286"/>
      <c r="E270" s="285"/>
      <c r="F270" s="287"/>
      <c r="G270" s="287"/>
      <c r="H270" s="288"/>
      <c r="I270" s="405"/>
      <c r="J270" s="289"/>
      <c r="K270" s="59"/>
    </row>
    <row r="271" spans="1:11" ht="8" customHeight="1" thickBot="1">
      <c r="A271" s="532"/>
      <c r="B271" s="102"/>
      <c r="C271" s="102"/>
      <c r="D271" s="112"/>
      <c r="E271" s="113"/>
      <c r="F271" s="106"/>
      <c r="G271" s="106"/>
      <c r="H271" s="107"/>
      <c r="I271" s="108"/>
      <c r="J271" s="109"/>
      <c r="K271" s="59"/>
    </row>
    <row r="272" spans="1:11" ht="16.25" customHeight="1">
      <c r="A272" s="535"/>
      <c r="B272" s="511" t="s">
        <v>303</v>
      </c>
      <c r="C272" s="512"/>
      <c r="D272" s="513"/>
      <c r="E272" s="512"/>
      <c r="F272" s="514"/>
      <c r="G272" s="514"/>
      <c r="H272" s="517"/>
      <c r="I272" s="518"/>
      <c r="J272" s="516"/>
      <c r="K272" s="69"/>
    </row>
    <row r="273" spans="1:11" ht="16.25" customHeight="1">
      <c r="A273" s="532"/>
      <c r="B273" s="457" t="s">
        <v>304</v>
      </c>
      <c r="C273" s="458" t="s">
        <v>305</v>
      </c>
      <c r="D273" s="72"/>
      <c r="E273" s="99"/>
      <c r="F273" s="74"/>
      <c r="G273" s="332">
        <f>D273*E273*F273</f>
        <v>0</v>
      </c>
      <c r="H273" s="383">
        <f>prowizja1</f>
        <v>0</v>
      </c>
      <c r="I273" s="324">
        <f>G273+G273*H273%</f>
        <v>0</v>
      </c>
      <c r="J273" s="359">
        <f>IF(OR(kurs1="",kurs1=0),0,I273/kurs1)</f>
        <v>0</v>
      </c>
      <c r="K273" s="59"/>
    </row>
    <row r="274" spans="1:11" ht="16.25" customHeight="1">
      <c r="A274" s="532"/>
      <c r="B274" s="467" t="s">
        <v>306</v>
      </c>
      <c r="C274" s="469" t="s">
        <v>307</v>
      </c>
      <c r="D274" s="84"/>
      <c r="E274" s="100"/>
      <c r="F274" s="86"/>
      <c r="G274" s="336">
        <f>D274*E274*F274</f>
        <v>0</v>
      </c>
      <c r="H274" s="380">
        <f>prowizja1</f>
        <v>0</v>
      </c>
      <c r="I274" s="324">
        <f>G274+G274*H274%</f>
        <v>0</v>
      </c>
      <c r="J274" s="350">
        <f>IF(OR(kurs1="",kurs1=0),0,I274/kurs1)</f>
        <v>0</v>
      </c>
      <c r="K274" s="59"/>
    </row>
    <row r="275" spans="1:11" ht="4.25" customHeight="1">
      <c r="A275" s="532"/>
      <c r="B275" s="278"/>
      <c r="C275" s="279"/>
      <c r="D275" s="280"/>
      <c r="E275" s="279"/>
      <c r="F275" s="281"/>
      <c r="G275" s="281"/>
      <c r="H275" s="282"/>
      <c r="I275" s="404"/>
      <c r="J275" s="283"/>
      <c r="K275" s="59"/>
    </row>
    <row r="276" spans="1:11" ht="16.25" customHeight="1">
      <c r="A276" s="532"/>
      <c r="B276" s="461" t="s">
        <v>308</v>
      </c>
      <c r="C276" s="470" t="s">
        <v>309</v>
      </c>
      <c r="D276" s="81"/>
      <c r="E276" s="111"/>
      <c r="F276" s="83"/>
      <c r="G276" s="334">
        <f>D276*E276*F276</f>
        <v>0</v>
      </c>
      <c r="H276" s="382">
        <f>prowizja1</f>
        <v>0</v>
      </c>
      <c r="I276" s="324">
        <f>G276+G276*H276%</f>
        <v>0</v>
      </c>
      <c r="J276" s="355">
        <f>IF(OR(kurs1="",kurs1=0),0,I276/kurs1)</f>
        <v>0</v>
      </c>
      <c r="K276" s="59"/>
    </row>
    <row r="277" spans="1:11" ht="16.25" customHeight="1">
      <c r="A277" s="532"/>
      <c r="B277" s="467" t="s">
        <v>310</v>
      </c>
      <c r="C277" s="469" t="s">
        <v>311</v>
      </c>
      <c r="D277" s="84"/>
      <c r="E277" s="100"/>
      <c r="F277" s="86"/>
      <c r="G277" s="336">
        <f>D277*E277*F277</f>
        <v>0</v>
      </c>
      <c r="H277" s="380">
        <f>prowizja1</f>
        <v>0</v>
      </c>
      <c r="I277" s="324">
        <f>G277+G277*H277%</f>
        <v>0</v>
      </c>
      <c r="J277" s="350">
        <f>IF(OR(kurs1="",kurs1=0),0,I277/kurs1)</f>
        <v>0</v>
      </c>
      <c r="K277" s="59"/>
    </row>
    <row r="278" spans="1:11" s="38" customFormat="1" ht="5" customHeight="1" thickBot="1">
      <c r="A278" s="531"/>
      <c r="B278" s="284"/>
      <c r="C278" s="285"/>
      <c r="D278" s="286"/>
      <c r="E278" s="285"/>
      <c r="F278" s="287"/>
      <c r="G278" s="287"/>
      <c r="H278" s="288"/>
      <c r="I278" s="405"/>
      <c r="J278" s="289"/>
      <c r="K278" s="59"/>
    </row>
    <row r="279" spans="1:11" ht="8" customHeight="1" thickBot="1">
      <c r="A279" s="532"/>
      <c r="B279" s="102"/>
      <c r="C279" s="102"/>
      <c r="D279" s="112"/>
      <c r="E279" s="113"/>
      <c r="F279" s="106"/>
      <c r="G279" s="106"/>
      <c r="H279" s="107"/>
      <c r="I279" s="108"/>
      <c r="J279" s="109"/>
      <c r="K279" s="59"/>
    </row>
    <row r="280" spans="1:11" ht="16.25" customHeight="1">
      <c r="A280" s="535"/>
      <c r="B280" s="511" t="s">
        <v>707</v>
      </c>
      <c r="C280" s="512"/>
      <c r="D280" s="513"/>
      <c r="E280" s="512"/>
      <c r="F280" s="514"/>
      <c r="G280" s="514"/>
      <c r="H280" s="517"/>
      <c r="I280" s="518"/>
      <c r="J280" s="516"/>
      <c r="K280" s="69"/>
    </row>
    <row r="281" spans="1:11" ht="16.25" customHeight="1">
      <c r="A281" s="532"/>
      <c r="B281" s="457" t="s">
        <v>312</v>
      </c>
      <c r="C281" s="458" t="s">
        <v>312</v>
      </c>
      <c r="D281" s="72"/>
      <c r="E281" s="99"/>
      <c r="F281" s="74"/>
      <c r="G281" s="332">
        <f t="shared" ref="G281:G292" si="18">D281*E281*F281</f>
        <v>0</v>
      </c>
      <c r="H281" s="374">
        <f>prowizja1</f>
        <v>0</v>
      </c>
      <c r="I281" s="324">
        <f>G281+G281*H281%</f>
        <v>0</v>
      </c>
      <c r="J281" s="351">
        <f>IF(OR(kurs1="",kurs1=0),0,I281/kurs1)</f>
        <v>0</v>
      </c>
      <c r="K281" s="59"/>
    </row>
    <row r="282" spans="1:11" ht="16.25" customHeight="1">
      <c r="A282" s="532"/>
      <c r="B282" s="467" t="s">
        <v>313</v>
      </c>
      <c r="C282" s="469" t="s">
        <v>314</v>
      </c>
      <c r="D282" s="84"/>
      <c r="E282" s="100"/>
      <c r="F282" s="86"/>
      <c r="G282" s="335">
        <f t="shared" si="18"/>
        <v>0</v>
      </c>
      <c r="H282" s="375">
        <f>prowizja1</f>
        <v>0</v>
      </c>
      <c r="I282" s="324">
        <f>G282+G282*H282%</f>
        <v>0</v>
      </c>
      <c r="J282" s="353">
        <f>IF(OR(kurs1="",kurs1=0),0,I282/kurs1)</f>
        <v>0</v>
      </c>
      <c r="K282" s="59"/>
    </row>
    <row r="283" spans="1:11" ht="16.25" customHeight="1">
      <c r="A283" s="532"/>
      <c r="B283" s="467" t="s">
        <v>315</v>
      </c>
      <c r="C283" s="469" t="s">
        <v>316</v>
      </c>
      <c r="D283" s="84"/>
      <c r="E283" s="100"/>
      <c r="F283" s="86"/>
      <c r="G283" s="336">
        <f t="shared" si="18"/>
        <v>0</v>
      </c>
      <c r="H283" s="380">
        <f>prowizja1</f>
        <v>0</v>
      </c>
      <c r="I283" s="324">
        <f>G283+G283*H283%</f>
        <v>0</v>
      </c>
      <c r="J283" s="350">
        <f>IF(OR(kurs1="",kurs1=0),0,I283/kurs1)</f>
        <v>0</v>
      </c>
      <c r="K283" s="59"/>
    </row>
    <row r="284" spans="1:11" ht="4.25" customHeight="1">
      <c r="A284" s="532"/>
      <c r="B284" s="278"/>
      <c r="C284" s="279"/>
      <c r="D284" s="280"/>
      <c r="E284" s="279"/>
      <c r="F284" s="281"/>
      <c r="G284" s="281"/>
      <c r="H284" s="282"/>
      <c r="I284" s="404"/>
      <c r="J284" s="283"/>
      <c r="K284" s="59"/>
    </row>
    <row r="285" spans="1:11" ht="16.25" customHeight="1">
      <c r="A285" s="532"/>
      <c r="B285" s="79"/>
      <c r="C285" s="110"/>
      <c r="D285" s="81"/>
      <c r="E285" s="170"/>
      <c r="F285" s="83"/>
      <c r="G285" s="334">
        <f t="shared" si="18"/>
        <v>0</v>
      </c>
      <c r="H285" s="376">
        <f t="shared" ref="H285:H292" si="19">prowizja1</f>
        <v>0</v>
      </c>
      <c r="I285" s="324">
        <f t="shared" ref="I285:I292" si="20">G285+G285*H285%</f>
        <v>0</v>
      </c>
      <c r="J285" s="350">
        <f t="shared" ref="J285:J292" si="21">IF(OR(kurs1="",kurs1=0),0,I285/kurs1)</f>
        <v>0</v>
      </c>
      <c r="K285" s="59"/>
    </row>
    <row r="286" spans="1:11" ht="16.25" customHeight="1">
      <c r="A286" s="532"/>
      <c r="B286" s="87"/>
      <c r="C286" s="89"/>
      <c r="D286" s="84"/>
      <c r="E286" s="128"/>
      <c r="F286" s="86"/>
      <c r="G286" s="335">
        <f t="shared" si="18"/>
        <v>0</v>
      </c>
      <c r="H286" s="377">
        <f t="shared" si="19"/>
        <v>0</v>
      </c>
      <c r="I286" s="324">
        <f t="shared" si="20"/>
        <v>0</v>
      </c>
      <c r="J286" s="352">
        <f t="shared" si="21"/>
        <v>0</v>
      </c>
      <c r="K286" s="59"/>
    </row>
    <row r="287" spans="1:11" ht="16.25" customHeight="1">
      <c r="A287" s="532"/>
      <c r="B287" s="87"/>
      <c r="C287" s="89"/>
      <c r="D287" s="84"/>
      <c r="E287" s="128"/>
      <c r="F287" s="86"/>
      <c r="G287" s="335">
        <f t="shared" si="18"/>
        <v>0</v>
      </c>
      <c r="H287" s="377">
        <f t="shared" si="19"/>
        <v>0</v>
      </c>
      <c r="I287" s="324">
        <f t="shared" si="20"/>
        <v>0</v>
      </c>
      <c r="J287" s="352">
        <f t="shared" si="21"/>
        <v>0</v>
      </c>
      <c r="K287" s="59"/>
    </row>
    <row r="288" spans="1:11" ht="16.25" customHeight="1">
      <c r="A288" s="532"/>
      <c r="B288" s="87"/>
      <c r="C288" s="89"/>
      <c r="D288" s="84"/>
      <c r="E288" s="128"/>
      <c r="F288" s="86"/>
      <c r="G288" s="335">
        <f t="shared" si="18"/>
        <v>0</v>
      </c>
      <c r="H288" s="377">
        <f t="shared" si="19"/>
        <v>0</v>
      </c>
      <c r="I288" s="324">
        <f t="shared" si="20"/>
        <v>0</v>
      </c>
      <c r="J288" s="352">
        <f t="shared" si="21"/>
        <v>0</v>
      </c>
      <c r="K288" s="59"/>
    </row>
    <row r="289" spans="1:11" ht="16.25" customHeight="1">
      <c r="A289" s="532"/>
      <c r="B289" s="87"/>
      <c r="C289" s="89"/>
      <c r="D289" s="84"/>
      <c r="E289" s="128"/>
      <c r="F289" s="86"/>
      <c r="G289" s="335">
        <f t="shared" si="18"/>
        <v>0</v>
      </c>
      <c r="H289" s="377">
        <f t="shared" si="19"/>
        <v>0</v>
      </c>
      <c r="I289" s="324">
        <f t="shared" si="20"/>
        <v>0</v>
      </c>
      <c r="J289" s="352">
        <f t="shared" si="21"/>
        <v>0</v>
      </c>
      <c r="K289" s="59"/>
    </row>
    <row r="290" spans="1:11" ht="16.25" customHeight="1">
      <c r="A290" s="532"/>
      <c r="B290" s="87"/>
      <c r="C290" s="89"/>
      <c r="D290" s="84"/>
      <c r="E290" s="128"/>
      <c r="F290" s="86"/>
      <c r="G290" s="335">
        <f t="shared" si="18"/>
        <v>0</v>
      </c>
      <c r="H290" s="377">
        <f t="shared" si="19"/>
        <v>0</v>
      </c>
      <c r="I290" s="324">
        <f t="shared" si="20"/>
        <v>0</v>
      </c>
      <c r="J290" s="352">
        <f t="shared" si="21"/>
        <v>0</v>
      </c>
      <c r="K290" s="59"/>
    </row>
    <row r="291" spans="1:11" ht="16.25" customHeight="1">
      <c r="A291" s="532"/>
      <c r="B291" s="87"/>
      <c r="C291" s="89"/>
      <c r="D291" s="84"/>
      <c r="E291" s="128"/>
      <c r="F291" s="86"/>
      <c r="G291" s="335">
        <f t="shared" si="18"/>
        <v>0</v>
      </c>
      <c r="H291" s="375">
        <f t="shared" si="19"/>
        <v>0</v>
      </c>
      <c r="I291" s="324">
        <f t="shared" si="20"/>
        <v>0</v>
      </c>
      <c r="J291" s="353">
        <f t="shared" si="21"/>
        <v>0</v>
      </c>
      <c r="K291" s="59"/>
    </row>
    <row r="292" spans="1:11" ht="16.25" customHeight="1">
      <c r="A292" s="532"/>
      <c r="B292" s="87"/>
      <c r="C292" s="89"/>
      <c r="D292" s="84"/>
      <c r="E292" s="100"/>
      <c r="F292" s="86"/>
      <c r="G292" s="336">
        <f t="shared" si="18"/>
        <v>0</v>
      </c>
      <c r="H292" s="380">
        <f t="shared" si="19"/>
        <v>0</v>
      </c>
      <c r="I292" s="324">
        <f t="shared" si="20"/>
        <v>0</v>
      </c>
      <c r="J292" s="350">
        <f t="shared" si="21"/>
        <v>0</v>
      </c>
      <c r="K292" s="59"/>
    </row>
    <row r="293" spans="1:11" s="38" customFormat="1" ht="5" customHeight="1" thickBot="1">
      <c r="A293" s="531"/>
      <c r="B293" s="284"/>
      <c r="C293" s="285"/>
      <c r="D293" s="286"/>
      <c r="E293" s="285"/>
      <c r="F293" s="287"/>
      <c r="G293" s="287"/>
      <c r="H293" s="288"/>
      <c r="I293" s="405"/>
      <c r="J293" s="289"/>
      <c r="K293" s="59"/>
    </row>
    <row r="294" spans="1:11" ht="8" customHeight="1" thickBot="1">
      <c r="A294" s="532"/>
      <c r="B294" s="139"/>
      <c r="C294" s="139"/>
      <c r="D294" s="171"/>
      <c r="E294" s="172"/>
      <c r="F294" s="173"/>
      <c r="G294" s="174"/>
      <c r="H294" s="175"/>
      <c r="I294" s="176"/>
      <c r="J294" s="146"/>
      <c r="K294" s="98"/>
    </row>
    <row r="295" spans="1:11" ht="16.25" customHeight="1" thickBot="1">
      <c r="A295" s="532"/>
      <c r="B295" s="147"/>
      <c r="C295" s="147"/>
      <c r="D295" s="721" t="s">
        <v>147</v>
      </c>
      <c r="E295" s="722"/>
      <c r="F295" s="722"/>
      <c r="G295" s="319">
        <f>SUM(G194:G292)</f>
        <v>0</v>
      </c>
      <c r="H295" s="381">
        <f>AVERAGE(H194:H292)</f>
        <v>0</v>
      </c>
      <c r="I295" s="276">
        <f>SUM(I194:I292)</f>
        <v>0</v>
      </c>
      <c r="J295" s="354">
        <f>IF(OR(kurs1="",kurs1=0),0,I295/kurs1)</f>
        <v>0</v>
      </c>
      <c r="K295" s="59"/>
    </row>
    <row r="296" spans="1:11" ht="20" customHeight="1">
      <c r="A296" s="532"/>
      <c r="B296" s="116"/>
      <c r="C296" s="116"/>
      <c r="D296" s="117"/>
      <c r="E296" s="118"/>
      <c r="F296" s="119"/>
      <c r="G296" s="119"/>
      <c r="H296" s="120"/>
      <c r="I296" s="121"/>
      <c r="J296" s="122"/>
      <c r="K296" s="59"/>
    </row>
    <row r="297" spans="1:11" ht="20" customHeight="1">
      <c r="A297" s="533"/>
      <c r="B297" s="417" t="s">
        <v>317</v>
      </c>
      <c r="C297" s="418"/>
      <c r="D297" s="419"/>
      <c r="E297" s="418"/>
      <c r="F297" s="420"/>
      <c r="G297" s="421"/>
      <c r="H297" s="418"/>
      <c r="I297" s="418"/>
      <c r="J297" s="418"/>
      <c r="K297" s="61"/>
    </row>
    <row r="298" spans="1:11" ht="4" customHeight="1">
      <c r="A298" s="534"/>
      <c r="B298" s="62"/>
      <c r="C298" s="62"/>
      <c r="D298" s="62"/>
      <c r="E298" s="63"/>
      <c r="F298" s="64"/>
      <c r="G298" s="65"/>
      <c r="H298" s="66"/>
      <c r="I298" s="67"/>
      <c r="J298" s="68"/>
      <c r="K298" s="59"/>
    </row>
    <row r="299" spans="1:11" ht="20" customHeight="1">
      <c r="A299" s="532"/>
      <c r="B299" s="437" t="s">
        <v>88</v>
      </c>
      <c r="C299" s="438" t="s">
        <v>89</v>
      </c>
      <c r="D299" s="439" t="s">
        <v>90</v>
      </c>
      <c r="E299" s="440" t="s">
        <v>91</v>
      </c>
      <c r="F299" s="441" t="s">
        <v>92</v>
      </c>
      <c r="G299" s="442" t="s">
        <v>93</v>
      </c>
      <c r="H299" s="443" t="s">
        <v>94</v>
      </c>
      <c r="I299" s="445" t="s">
        <v>93</v>
      </c>
      <c r="J299" s="444" t="s">
        <v>93</v>
      </c>
      <c r="K299" s="59"/>
    </row>
    <row r="300" spans="1:11" ht="6" customHeight="1" thickBot="1">
      <c r="A300" s="534"/>
      <c r="B300" s="62"/>
      <c r="C300" s="62"/>
      <c r="D300" s="62"/>
      <c r="E300" s="63"/>
      <c r="F300" s="64"/>
      <c r="G300" s="65"/>
      <c r="H300" s="66"/>
      <c r="I300" s="67"/>
      <c r="J300" s="68"/>
      <c r="K300" s="59"/>
    </row>
    <row r="301" spans="1:11" ht="16.25" customHeight="1">
      <c r="A301" s="535"/>
      <c r="B301" s="511" t="s">
        <v>917</v>
      </c>
      <c r="C301" s="512"/>
      <c r="D301" s="513"/>
      <c r="E301" s="512"/>
      <c r="F301" s="514"/>
      <c r="G301" s="514"/>
      <c r="H301" s="517"/>
      <c r="I301" s="518"/>
      <c r="J301" s="516"/>
      <c r="K301" s="69"/>
    </row>
    <row r="302" spans="1:11" ht="16.25" customHeight="1">
      <c r="A302" s="532"/>
      <c r="B302" s="457" t="s">
        <v>318</v>
      </c>
      <c r="C302" s="458" t="s">
        <v>319</v>
      </c>
      <c r="D302" s="72"/>
      <c r="E302" s="99"/>
      <c r="F302" s="74"/>
      <c r="G302" s="332">
        <f t="shared" ref="G302:G310" si="22">D302*E302*F302</f>
        <v>0</v>
      </c>
      <c r="H302" s="383">
        <f>prowizja1</f>
        <v>0</v>
      </c>
      <c r="I302" s="324">
        <f>G302+G302*H302%</f>
        <v>0</v>
      </c>
      <c r="J302" s="359">
        <f>IF(OR(kurs1="",kurs1=0),0,I302/kurs1)</f>
        <v>0</v>
      </c>
      <c r="K302" s="59"/>
    </row>
    <row r="303" spans="1:11" ht="16.25" customHeight="1">
      <c r="A303" s="532"/>
      <c r="B303" s="467" t="s">
        <v>320</v>
      </c>
      <c r="C303" s="469" t="s">
        <v>321</v>
      </c>
      <c r="D303" s="84"/>
      <c r="E303" s="100"/>
      <c r="F303" s="86"/>
      <c r="G303" s="336">
        <f t="shared" si="22"/>
        <v>0</v>
      </c>
      <c r="H303" s="380">
        <f>prowizja1</f>
        <v>0</v>
      </c>
      <c r="I303" s="324">
        <f>G303+G303*H303%</f>
        <v>0</v>
      </c>
      <c r="J303" s="350">
        <f>IF(OR(kurs1="",kurs1=0),0,I303/kurs1)</f>
        <v>0</v>
      </c>
      <c r="K303" s="59"/>
    </row>
    <row r="304" spans="1:11" ht="4.25" customHeight="1">
      <c r="A304" s="532"/>
      <c r="B304" s="278"/>
      <c r="C304" s="279"/>
      <c r="D304" s="280"/>
      <c r="E304" s="279"/>
      <c r="F304" s="281"/>
      <c r="G304" s="281"/>
      <c r="H304" s="282"/>
      <c r="I304" s="404"/>
      <c r="J304" s="283"/>
      <c r="K304" s="59"/>
    </row>
    <row r="305" spans="1:11" ht="16.25" customHeight="1">
      <c r="A305" s="532"/>
      <c r="B305" s="461" t="s">
        <v>322</v>
      </c>
      <c r="C305" s="470" t="s">
        <v>323</v>
      </c>
      <c r="D305" s="81"/>
      <c r="E305" s="100"/>
      <c r="F305" s="83"/>
      <c r="G305" s="334">
        <f t="shared" si="22"/>
        <v>0</v>
      </c>
      <c r="H305" s="376">
        <f t="shared" ref="H305:H310" si="23">prowizja1</f>
        <v>0</v>
      </c>
      <c r="I305" s="324">
        <f t="shared" ref="I305:I310" si="24">G305+G305*H305%</f>
        <v>0</v>
      </c>
      <c r="J305" s="350">
        <f t="shared" ref="J305:J310" si="25">IF(OR(kurs1="",kurs1=0),0,I305/kurs1)</f>
        <v>0</v>
      </c>
      <c r="K305" s="59"/>
    </row>
    <row r="306" spans="1:11" ht="16.25" customHeight="1">
      <c r="A306" s="532"/>
      <c r="B306" s="467" t="s">
        <v>324</v>
      </c>
      <c r="C306" s="469" t="s">
        <v>325</v>
      </c>
      <c r="D306" s="84"/>
      <c r="E306" s="100"/>
      <c r="F306" s="86"/>
      <c r="G306" s="335">
        <f t="shared" si="22"/>
        <v>0</v>
      </c>
      <c r="H306" s="377">
        <f t="shared" si="23"/>
        <v>0</v>
      </c>
      <c r="I306" s="324">
        <f t="shared" si="24"/>
        <v>0</v>
      </c>
      <c r="J306" s="352">
        <f t="shared" si="25"/>
        <v>0</v>
      </c>
      <c r="K306" s="59"/>
    </row>
    <row r="307" spans="1:11" ht="16.25" customHeight="1">
      <c r="A307" s="532"/>
      <c r="B307" s="467" t="s">
        <v>326</v>
      </c>
      <c r="C307" s="469" t="s">
        <v>327</v>
      </c>
      <c r="D307" s="84"/>
      <c r="E307" s="100"/>
      <c r="F307" s="86"/>
      <c r="G307" s="335">
        <f t="shared" si="22"/>
        <v>0</v>
      </c>
      <c r="H307" s="377">
        <f t="shared" si="23"/>
        <v>0</v>
      </c>
      <c r="I307" s="324">
        <f t="shared" si="24"/>
        <v>0</v>
      </c>
      <c r="J307" s="352">
        <f t="shared" si="25"/>
        <v>0</v>
      </c>
      <c r="K307" s="59"/>
    </row>
    <row r="308" spans="1:11" ht="16.25" customHeight="1">
      <c r="A308" s="532"/>
      <c r="B308" s="467" t="s">
        <v>328</v>
      </c>
      <c r="C308" s="469" t="s">
        <v>329</v>
      </c>
      <c r="D308" s="84"/>
      <c r="E308" s="100"/>
      <c r="F308" s="86"/>
      <c r="G308" s="335">
        <f t="shared" si="22"/>
        <v>0</v>
      </c>
      <c r="H308" s="377">
        <f t="shared" si="23"/>
        <v>0</v>
      </c>
      <c r="I308" s="324">
        <f t="shared" si="24"/>
        <v>0</v>
      </c>
      <c r="J308" s="352">
        <f t="shared" si="25"/>
        <v>0</v>
      </c>
      <c r="K308" s="59"/>
    </row>
    <row r="309" spans="1:11" ht="16.25" customHeight="1">
      <c r="A309" s="532"/>
      <c r="B309" s="467" t="s">
        <v>330</v>
      </c>
      <c r="C309" s="469" t="s">
        <v>331</v>
      </c>
      <c r="D309" s="84"/>
      <c r="E309" s="100"/>
      <c r="F309" s="86"/>
      <c r="G309" s="335">
        <f t="shared" si="22"/>
        <v>0</v>
      </c>
      <c r="H309" s="377">
        <f t="shared" si="23"/>
        <v>0</v>
      </c>
      <c r="I309" s="324">
        <f t="shared" si="24"/>
        <v>0</v>
      </c>
      <c r="J309" s="352">
        <f t="shared" si="25"/>
        <v>0</v>
      </c>
      <c r="K309" s="59"/>
    </row>
    <row r="310" spans="1:11" ht="16.25" customHeight="1">
      <c r="A310" s="532"/>
      <c r="B310" s="459" t="s">
        <v>332</v>
      </c>
      <c r="C310" s="460" t="s">
        <v>333</v>
      </c>
      <c r="D310" s="76"/>
      <c r="E310" s="100"/>
      <c r="F310" s="78"/>
      <c r="G310" s="333">
        <f t="shared" si="22"/>
        <v>0</v>
      </c>
      <c r="H310" s="375">
        <f t="shared" si="23"/>
        <v>0</v>
      </c>
      <c r="I310" s="324">
        <f t="shared" si="24"/>
        <v>0</v>
      </c>
      <c r="J310" s="353">
        <f t="shared" si="25"/>
        <v>0</v>
      </c>
      <c r="K310" s="59"/>
    </row>
    <row r="311" spans="1:11" ht="4.25" customHeight="1">
      <c r="A311" s="532"/>
      <c r="B311" s="278"/>
      <c r="C311" s="279"/>
      <c r="D311" s="280"/>
      <c r="E311" s="279"/>
      <c r="F311" s="281"/>
      <c r="G311" s="281"/>
      <c r="H311" s="282"/>
      <c r="I311" s="404"/>
      <c r="J311" s="283"/>
      <c r="K311" s="59"/>
    </row>
    <row r="312" spans="1:11" ht="16.25" customHeight="1">
      <c r="A312" s="532"/>
      <c r="B312" s="461" t="s">
        <v>334</v>
      </c>
      <c r="C312" s="470" t="s">
        <v>335</v>
      </c>
      <c r="D312" s="81"/>
      <c r="E312" s="100"/>
      <c r="F312" s="83"/>
      <c r="G312" s="334">
        <f>D312*E312*F312</f>
        <v>0</v>
      </c>
      <c r="H312" s="376">
        <f>prowizja1</f>
        <v>0</v>
      </c>
      <c r="I312" s="324">
        <f>G312+G312*H312%</f>
        <v>0</v>
      </c>
      <c r="J312" s="350">
        <f>IF(OR(kurs1="",kurs1=0),0,I312/kurs1)</f>
        <v>0</v>
      </c>
      <c r="K312" s="59"/>
    </row>
    <row r="313" spans="1:11" ht="16.25" customHeight="1">
      <c r="A313" s="532"/>
      <c r="B313" s="467" t="s">
        <v>336</v>
      </c>
      <c r="C313" s="469" t="s">
        <v>337</v>
      </c>
      <c r="D313" s="84"/>
      <c r="E313" s="100"/>
      <c r="F313" s="86"/>
      <c r="G313" s="335">
        <f>D313*E313*F313</f>
        <v>0</v>
      </c>
      <c r="H313" s="375">
        <f>prowizja1</f>
        <v>0</v>
      </c>
      <c r="I313" s="324">
        <f>G313+G313*H313%</f>
        <v>0</v>
      </c>
      <c r="J313" s="353">
        <f>IF(OR(kurs1="",kurs1=0),0,I313/kurs1)</f>
        <v>0</v>
      </c>
      <c r="K313" s="59"/>
    </row>
    <row r="314" spans="1:11" ht="16.25" customHeight="1">
      <c r="A314" s="532"/>
      <c r="B314" s="467" t="s">
        <v>338</v>
      </c>
      <c r="C314" s="469" t="s">
        <v>339</v>
      </c>
      <c r="D314" s="124"/>
      <c r="E314" s="100"/>
      <c r="F314" s="86"/>
      <c r="G314" s="336">
        <f>D314*E314*F314</f>
        <v>0</v>
      </c>
      <c r="H314" s="380">
        <f>prowizja1</f>
        <v>0</v>
      </c>
      <c r="I314" s="324">
        <f>G314+G314*H314%</f>
        <v>0</v>
      </c>
      <c r="J314" s="350">
        <f>IF(OR(kurs1="",kurs1=0),0,I314/kurs1)</f>
        <v>0</v>
      </c>
      <c r="K314" s="59"/>
    </row>
    <row r="315" spans="1:11" ht="4.25" customHeight="1">
      <c r="A315" s="532"/>
      <c r="B315" s="278"/>
      <c r="C315" s="279"/>
      <c r="D315" s="280"/>
      <c r="E315" s="279"/>
      <c r="F315" s="281"/>
      <c r="G315" s="281"/>
      <c r="H315" s="282"/>
      <c r="I315" s="404"/>
      <c r="J315" s="283"/>
      <c r="K315" s="59"/>
    </row>
    <row r="316" spans="1:11" ht="16.25" customHeight="1">
      <c r="A316" s="532"/>
      <c r="B316" s="461" t="s">
        <v>340</v>
      </c>
      <c r="C316" s="470" t="s">
        <v>341</v>
      </c>
      <c r="D316" s="81"/>
      <c r="E316" s="100"/>
      <c r="F316" s="83"/>
      <c r="G316" s="334">
        <f>D316*E316*F316</f>
        <v>0</v>
      </c>
      <c r="H316" s="382">
        <f>prowizja1</f>
        <v>0</v>
      </c>
      <c r="I316" s="324">
        <f>G316+G316*H316%</f>
        <v>0</v>
      </c>
      <c r="J316" s="355">
        <f>IF(OR(kurs1="",kurs1=0),0,I316/kurs1)</f>
        <v>0</v>
      </c>
      <c r="K316" s="59"/>
    </row>
    <row r="317" spans="1:11" ht="16.25" customHeight="1">
      <c r="A317" s="532"/>
      <c r="B317" s="467" t="s">
        <v>342</v>
      </c>
      <c r="C317" s="469" t="s">
        <v>342</v>
      </c>
      <c r="D317" s="84"/>
      <c r="E317" s="100"/>
      <c r="F317" s="86"/>
      <c r="G317" s="336">
        <f>D317*E317*F317</f>
        <v>0</v>
      </c>
      <c r="H317" s="380">
        <f>prowizja1</f>
        <v>0</v>
      </c>
      <c r="I317" s="324">
        <f>G317+G317*H317%</f>
        <v>0</v>
      </c>
      <c r="J317" s="350">
        <f>IF(OR(kurs1="",kurs1=0),0,I317/kurs1)</f>
        <v>0</v>
      </c>
      <c r="K317" s="59"/>
    </row>
    <row r="318" spans="1:11" ht="4.25" customHeight="1">
      <c r="A318" s="532"/>
      <c r="B318" s="278"/>
      <c r="C318" s="279"/>
      <c r="D318" s="280"/>
      <c r="E318" s="279"/>
      <c r="F318" s="281"/>
      <c r="G318" s="281"/>
      <c r="H318" s="282"/>
      <c r="I318" s="404"/>
      <c r="J318" s="283"/>
      <c r="K318" s="59"/>
    </row>
    <row r="319" spans="1:11" ht="16.25" customHeight="1">
      <c r="A319" s="532"/>
      <c r="B319" s="461" t="s">
        <v>343</v>
      </c>
      <c r="C319" s="470" t="s">
        <v>344</v>
      </c>
      <c r="D319" s="127"/>
      <c r="E319" s="100"/>
      <c r="F319" s="83"/>
      <c r="G319" s="334">
        <f>D319*E319*F319</f>
        <v>0</v>
      </c>
      <c r="H319" s="376">
        <f>prowizja1</f>
        <v>0</v>
      </c>
      <c r="I319" s="324">
        <f>G319+G319*H319%</f>
        <v>0</v>
      </c>
      <c r="J319" s="350">
        <f>IF(OR(kurs1="",kurs1=0),0,I319/kurs1)</f>
        <v>0</v>
      </c>
      <c r="K319" s="59"/>
    </row>
    <row r="320" spans="1:11" ht="16.25" customHeight="1">
      <c r="A320" s="532"/>
      <c r="B320" s="467" t="s">
        <v>345</v>
      </c>
      <c r="C320" s="469" t="s">
        <v>346</v>
      </c>
      <c r="D320" s="84"/>
      <c r="E320" s="100"/>
      <c r="F320" s="86"/>
      <c r="G320" s="335">
        <f>D320*E320*F320</f>
        <v>0</v>
      </c>
      <c r="H320" s="375">
        <f>prowizja1</f>
        <v>0</v>
      </c>
      <c r="I320" s="324">
        <f>G320+G320*H320%</f>
        <v>0</v>
      </c>
      <c r="J320" s="353">
        <f>IF(OR(kurs1="",kurs1=0),0,I320/kurs1)</f>
        <v>0</v>
      </c>
      <c r="K320" s="59"/>
    </row>
    <row r="321" spans="1:11" ht="16.25" customHeight="1">
      <c r="A321" s="532"/>
      <c r="B321" s="467" t="s">
        <v>347</v>
      </c>
      <c r="C321" s="469" t="s">
        <v>348</v>
      </c>
      <c r="D321" s="124"/>
      <c r="E321" s="100"/>
      <c r="F321" s="86"/>
      <c r="G321" s="336">
        <f>D321*E321*F321</f>
        <v>0</v>
      </c>
      <c r="H321" s="380">
        <f>prowizja1</f>
        <v>0</v>
      </c>
      <c r="I321" s="324">
        <f>G321+G321*H321%</f>
        <v>0</v>
      </c>
      <c r="J321" s="350">
        <f>IF(OR(kurs1="",kurs1=0),0,I321/kurs1)</f>
        <v>0</v>
      </c>
      <c r="K321" s="59"/>
    </row>
    <row r="322" spans="1:11" ht="4.25" customHeight="1">
      <c r="A322" s="532"/>
      <c r="B322" s="278"/>
      <c r="C322" s="279"/>
      <c r="D322" s="280"/>
      <c r="E322" s="279"/>
      <c r="F322" s="281"/>
      <c r="G322" s="281"/>
      <c r="H322" s="282"/>
      <c r="I322" s="404"/>
      <c r="J322" s="283"/>
      <c r="K322" s="59"/>
    </row>
    <row r="323" spans="1:11" ht="16.25" customHeight="1">
      <c r="A323" s="532"/>
      <c r="B323" s="461" t="s">
        <v>349</v>
      </c>
      <c r="C323" s="470" t="s">
        <v>350</v>
      </c>
      <c r="D323" s="127"/>
      <c r="E323" s="100"/>
      <c r="F323" s="83"/>
      <c r="G323" s="334">
        <f>D323*E323*F323</f>
        <v>0</v>
      </c>
      <c r="H323" s="376">
        <f>prowizja1</f>
        <v>0</v>
      </c>
      <c r="I323" s="324">
        <f>G323+G323*H323%</f>
        <v>0</v>
      </c>
      <c r="J323" s="350">
        <f>IF(OR(kurs1="",kurs1=0),0,I323/kurs1)</f>
        <v>0</v>
      </c>
      <c r="K323" s="59"/>
    </row>
    <row r="324" spans="1:11" ht="16.25" customHeight="1">
      <c r="A324" s="532"/>
      <c r="B324" s="467" t="s">
        <v>351</v>
      </c>
      <c r="C324" s="469" t="s">
        <v>352</v>
      </c>
      <c r="D324" s="84"/>
      <c r="E324" s="100"/>
      <c r="F324" s="86"/>
      <c r="G324" s="335">
        <f>D324*E324*F324</f>
        <v>0</v>
      </c>
      <c r="H324" s="375">
        <f>prowizja1</f>
        <v>0</v>
      </c>
      <c r="I324" s="324">
        <f>G324+G324*H324%</f>
        <v>0</v>
      </c>
      <c r="J324" s="353">
        <f>IF(OR(kurs1="",kurs1=0),0,I324/kurs1)</f>
        <v>0</v>
      </c>
      <c r="K324" s="59"/>
    </row>
    <row r="325" spans="1:11" ht="16.25" customHeight="1">
      <c r="A325" s="532"/>
      <c r="B325" s="467" t="s">
        <v>353</v>
      </c>
      <c r="C325" s="469" t="s">
        <v>354</v>
      </c>
      <c r="D325" s="124"/>
      <c r="E325" s="100"/>
      <c r="F325" s="86"/>
      <c r="G325" s="336">
        <f>D325*E325*F325</f>
        <v>0</v>
      </c>
      <c r="H325" s="380">
        <f>prowizja1</f>
        <v>0</v>
      </c>
      <c r="I325" s="324">
        <f>G325+G325*H325%</f>
        <v>0</v>
      </c>
      <c r="J325" s="350">
        <f>IF(OR(kurs1="",kurs1=0),0,I325/kurs1)</f>
        <v>0</v>
      </c>
      <c r="K325" s="59"/>
    </row>
    <row r="326" spans="1:11" s="38" customFormat="1" ht="5" customHeight="1" thickBot="1">
      <c r="A326" s="531"/>
      <c r="B326" s="284"/>
      <c r="C326" s="285"/>
      <c r="D326" s="286"/>
      <c r="E326" s="285"/>
      <c r="F326" s="287"/>
      <c r="G326" s="287"/>
      <c r="H326" s="288"/>
      <c r="I326" s="405"/>
      <c r="J326" s="289"/>
      <c r="K326" s="59"/>
    </row>
    <row r="327" spans="1:11" ht="8" customHeight="1" thickBot="1">
      <c r="A327" s="532"/>
      <c r="B327" s="102"/>
      <c r="C327" s="103"/>
      <c r="D327" s="104"/>
      <c r="E327" s="105"/>
      <c r="F327" s="106"/>
      <c r="G327" s="106"/>
      <c r="H327" s="107"/>
      <c r="I327" s="108"/>
      <c r="J327" s="109"/>
      <c r="K327" s="59"/>
    </row>
    <row r="328" spans="1:11" ht="16.25" customHeight="1">
      <c r="A328" s="535"/>
      <c r="B328" s="511" t="s">
        <v>355</v>
      </c>
      <c r="C328" s="512"/>
      <c r="D328" s="513"/>
      <c r="E328" s="512"/>
      <c r="F328" s="514"/>
      <c r="G328" s="514"/>
      <c r="H328" s="517"/>
      <c r="I328" s="518"/>
      <c r="J328" s="516"/>
      <c r="K328" s="69"/>
    </row>
    <row r="329" spans="1:11" ht="16.25" customHeight="1">
      <c r="A329" s="532"/>
      <c r="B329" s="457" t="s">
        <v>356</v>
      </c>
      <c r="C329" s="458" t="s">
        <v>357</v>
      </c>
      <c r="D329" s="177"/>
      <c r="E329" s="99"/>
      <c r="F329" s="74"/>
      <c r="G329" s="332">
        <f>D329*E329*F329</f>
        <v>0</v>
      </c>
      <c r="H329" s="374">
        <f>prowizja1</f>
        <v>0</v>
      </c>
      <c r="I329" s="324">
        <f>G329+G329*H329%</f>
        <v>0</v>
      </c>
      <c r="J329" s="351">
        <f>IF(OR(kurs1="",kurs1=0),0,I329/kurs1)</f>
        <v>0</v>
      </c>
      <c r="K329" s="59"/>
    </row>
    <row r="330" spans="1:11" ht="16.25" customHeight="1">
      <c r="A330" s="532"/>
      <c r="B330" s="467" t="s">
        <v>358</v>
      </c>
      <c r="C330" s="469" t="s">
        <v>359</v>
      </c>
      <c r="D330" s="128"/>
      <c r="E330" s="100"/>
      <c r="F330" s="86"/>
      <c r="G330" s="335">
        <f>D330*E330*F330</f>
        <v>0</v>
      </c>
      <c r="H330" s="375">
        <f>prowizja1</f>
        <v>0</v>
      </c>
      <c r="I330" s="324">
        <f>G330+G330*H330%</f>
        <v>0</v>
      </c>
      <c r="J330" s="353">
        <f>IF(OR(kurs1="",kurs1=0),0,I330/kurs1)</f>
        <v>0</v>
      </c>
      <c r="K330" s="59"/>
    </row>
    <row r="331" spans="1:11" ht="16.25" customHeight="1">
      <c r="A331" s="532"/>
      <c r="B331" s="475" t="s">
        <v>108</v>
      </c>
      <c r="C331" s="468" t="s">
        <v>108</v>
      </c>
      <c r="D331" s="178">
        <f>$F$7</f>
        <v>0</v>
      </c>
      <c r="E331" s="100"/>
      <c r="F331" s="78"/>
      <c r="G331" s="336">
        <f>D331*E331*F331</f>
        <v>0</v>
      </c>
      <c r="H331" s="380">
        <f>prowizja1</f>
        <v>0</v>
      </c>
      <c r="I331" s="324">
        <f>G331+G331*H331%</f>
        <v>0</v>
      </c>
      <c r="J331" s="350">
        <f>IF(OR(kurs1="",kurs1=0),0,I331/kurs1)</f>
        <v>0</v>
      </c>
      <c r="K331" s="59"/>
    </row>
    <row r="332" spans="1:11" ht="4.25" customHeight="1">
      <c r="A332" s="532"/>
      <c r="B332" s="278"/>
      <c r="C332" s="279"/>
      <c r="D332" s="280"/>
      <c r="E332" s="279"/>
      <c r="F332" s="281"/>
      <c r="G332" s="281"/>
      <c r="H332" s="282"/>
      <c r="I332" s="404"/>
      <c r="J332" s="283"/>
      <c r="K332" s="59"/>
    </row>
    <row r="333" spans="1:11" ht="16.25" customHeight="1">
      <c r="A333" s="532"/>
      <c r="B333" s="461" t="s">
        <v>360</v>
      </c>
      <c r="C333" s="470" t="s">
        <v>361</v>
      </c>
      <c r="D333" s="81"/>
      <c r="E333" s="100"/>
      <c r="F333" s="83"/>
      <c r="G333" s="334">
        <f>D333*E333*F333</f>
        <v>0</v>
      </c>
      <c r="H333" s="376">
        <f>prowizja1</f>
        <v>0</v>
      </c>
      <c r="I333" s="324">
        <f>G333+G333*H333%</f>
        <v>0</v>
      </c>
      <c r="J333" s="350">
        <f>IF(OR(kurs1="",kurs1=0),0,I333/kurs1)</f>
        <v>0</v>
      </c>
      <c r="K333" s="59"/>
    </row>
    <row r="334" spans="1:11" ht="16.25" customHeight="1">
      <c r="A334" s="532"/>
      <c r="B334" s="467" t="s">
        <v>362</v>
      </c>
      <c r="C334" s="469" t="s">
        <v>363</v>
      </c>
      <c r="D334" s="84"/>
      <c r="E334" s="100"/>
      <c r="F334" s="86"/>
      <c r="G334" s="335">
        <f>D334*E334*F334</f>
        <v>0</v>
      </c>
      <c r="H334" s="377">
        <f>prowizja1</f>
        <v>0</v>
      </c>
      <c r="I334" s="324">
        <f>G334+G334*H334%</f>
        <v>0</v>
      </c>
      <c r="J334" s="352">
        <f>IF(OR(kurs1="",kurs1=0),0,I334/kurs1)</f>
        <v>0</v>
      </c>
      <c r="K334" s="59"/>
    </row>
    <row r="335" spans="1:11" ht="16.25" customHeight="1">
      <c r="A335" s="532"/>
      <c r="B335" s="467" t="s">
        <v>364</v>
      </c>
      <c r="C335" s="469" t="s">
        <v>365</v>
      </c>
      <c r="D335" s="84"/>
      <c r="E335" s="100"/>
      <c r="F335" s="86"/>
      <c r="G335" s="335">
        <f>D335*E335*F335</f>
        <v>0</v>
      </c>
      <c r="H335" s="377">
        <f>prowizja1</f>
        <v>0</v>
      </c>
      <c r="I335" s="324">
        <f>G335+G335*H335%</f>
        <v>0</v>
      </c>
      <c r="J335" s="352">
        <f>IF(OR(kurs1="",kurs1=0),0,I335/kurs1)</f>
        <v>0</v>
      </c>
      <c r="K335" s="59"/>
    </row>
    <row r="336" spans="1:11" ht="16.25" customHeight="1">
      <c r="A336" s="532"/>
      <c r="B336" s="467" t="s">
        <v>366</v>
      </c>
      <c r="C336" s="469" t="s">
        <v>367</v>
      </c>
      <c r="D336" s="84"/>
      <c r="E336" s="100"/>
      <c r="F336" s="86"/>
      <c r="G336" s="335">
        <f>D336*E336*F336</f>
        <v>0</v>
      </c>
      <c r="H336" s="375">
        <f>prowizja1</f>
        <v>0</v>
      </c>
      <c r="I336" s="324">
        <f>G336+G336*H336%</f>
        <v>0</v>
      </c>
      <c r="J336" s="353">
        <f>IF(OR(kurs1="",kurs1=0),0,I336/kurs1)</f>
        <v>0</v>
      </c>
      <c r="K336" s="59"/>
    </row>
    <row r="337" spans="1:11" ht="16.25" customHeight="1">
      <c r="A337" s="532"/>
      <c r="B337" s="467" t="s">
        <v>368</v>
      </c>
      <c r="C337" s="469" t="s">
        <v>369</v>
      </c>
      <c r="D337" s="84"/>
      <c r="E337" s="100"/>
      <c r="F337" s="86"/>
      <c r="G337" s="336">
        <f>D337*E337*F337</f>
        <v>0</v>
      </c>
      <c r="H337" s="380">
        <f>prowizja1</f>
        <v>0</v>
      </c>
      <c r="I337" s="324">
        <f>G337+G337*H337%</f>
        <v>0</v>
      </c>
      <c r="J337" s="350">
        <f>IF(OR(kurs1="",kurs1=0),0,I337/kurs1)</f>
        <v>0</v>
      </c>
      <c r="K337" s="59"/>
    </row>
    <row r="338" spans="1:11" ht="4.25" customHeight="1">
      <c r="A338" s="532"/>
      <c r="B338" s="278"/>
      <c r="C338" s="279"/>
      <c r="D338" s="280"/>
      <c r="E338" s="279"/>
      <c r="F338" s="281"/>
      <c r="G338" s="281"/>
      <c r="H338" s="282"/>
      <c r="I338" s="404"/>
      <c r="J338" s="283"/>
      <c r="K338" s="59"/>
    </row>
    <row r="339" spans="1:11" ht="16.25" customHeight="1">
      <c r="A339" s="532"/>
      <c r="B339" s="461" t="s">
        <v>370</v>
      </c>
      <c r="C339" s="470" t="s">
        <v>371</v>
      </c>
      <c r="D339" s="81"/>
      <c r="E339" s="100"/>
      <c r="F339" s="83"/>
      <c r="G339" s="334">
        <f>D339*E339*F339</f>
        <v>0</v>
      </c>
      <c r="H339" s="376">
        <f>prowizja1</f>
        <v>0</v>
      </c>
      <c r="I339" s="324">
        <f>G339+G339*H339%</f>
        <v>0</v>
      </c>
      <c r="J339" s="350">
        <f>IF(OR(kurs1="",kurs1=0),0,I339/kurs1)</f>
        <v>0</v>
      </c>
      <c r="K339" s="59"/>
    </row>
    <row r="340" spans="1:11" ht="16.25" customHeight="1">
      <c r="A340" s="532"/>
      <c r="B340" s="467" t="s">
        <v>372</v>
      </c>
      <c r="C340" s="469" t="s">
        <v>373</v>
      </c>
      <c r="D340" s="84"/>
      <c r="E340" s="100"/>
      <c r="F340" s="86"/>
      <c r="G340" s="335">
        <f>D340*E340*F340</f>
        <v>0</v>
      </c>
      <c r="H340" s="377">
        <f>prowizja1</f>
        <v>0</v>
      </c>
      <c r="I340" s="324">
        <f>G340+G340*H340%</f>
        <v>0</v>
      </c>
      <c r="J340" s="352">
        <f>IF(OR(kurs1="",kurs1=0),0,I340/kurs1)</f>
        <v>0</v>
      </c>
      <c r="K340" s="59"/>
    </row>
    <row r="341" spans="1:11" ht="16.25" customHeight="1">
      <c r="A341" s="532"/>
      <c r="B341" s="467" t="s">
        <v>374</v>
      </c>
      <c r="C341" s="469" t="s">
        <v>374</v>
      </c>
      <c r="D341" s="84"/>
      <c r="E341" s="100"/>
      <c r="F341" s="86"/>
      <c r="G341" s="335">
        <f>D341*E341*F341</f>
        <v>0</v>
      </c>
      <c r="H341" s="375">
        <f>prowizja1</f>
        <v>0</v>
      </c>
      <c r="I341" s="324">
        <f>G341+G341*H341%</f>
        <v>0</v>
      </c>
      <c r="J341" s="353">
        <f>IF(OR(kurs1="",kurs1=0),0,I341/kurs1)</f>
        <v>0</v>
      </c>
      <c r="K341" s="59"/>
    </row>
    <row r="342" spans="1:11" ht="16.25" customHeight="1">
      <c r="A342" s="532"/>
      <c r="B342" s="467" t="s">
        <v>375</v>
      </c>
      <c r="C342" s="469" t="s">
        <v>376</v>
      </c>
      <c r="D342" s="84"/>
      <c r="E342" s="100"/>
      <c r="F342" s="86"/>
      <c r="G342" s="336">
        <f>D342*E342*F342</f>
        <v>0</v>
      </c>
      <c r="H342" s="380">
        <f>prowizja1</f>
        <v>0</v>
      </c>
      <c r="I342" s="324">
        <f>G342+G342*H342%</f>
        <v>0</v>
      </c>
      <c r="J342" s="350">
        <f>IF(OR(kurs1="",kurs1=0),0,I342/kurs1)</f>
        <v>0</v>
      </c>
      <c r="K342" s="59"/>
    </row>
    <row r="343" spans="1:11" s="38" customFormat="1" ht="5" customHeight="1" thickBot="1">
      <c r="A343" s="531"/>
      <c r="B343" s="284"/>
      <c r="C343" s="285"/>
      <c r="D343" s="286"/>
      <c r="E343" s="285"/>
      <c r="F343" s="287"/>
      <c r="G343" s="287"/>
      <c r="H343" s="288"/>
      <c r="I343" s="405"/>
      <c r="J343" s="289"/>
      <c r="K343" s="59"/>
    </row>
    <row r="344" spans="1:11" ht="8" customHeight="1" thickBot="1">
      <c r="A344" s="532"/>
      <c r="B344" s="102"/>
      <c r="C344" s="102"/>
      <c r="D344" s="136"/>
      <c r="E344" s="179"/>
      <c r="F344" s="138"/>
      <c r="G344" s="106"/>
      <c r="H344" s="107"/>
      <c r="I344" s="167"/>
      <c r="J344" s="109"/>
      <c r="K344" s="59"/>
    </row>
    <row r="345" spans="1:11" ht="16.25" customHeight="1">
      <c r="A345" s="535"/>
      <c r="B345" s="511" t="s">
        <v>918</v>
      </c>
      <c r="C345" s="512"/>
      <c r="D345" s="513"/>
      <c r="E345" s="512"/>
      <c r="F345" s="514"/>
      <c r="G345" s="514"/>
      <c r="H345" s="517"/>
      <c r="I345" s="518"/>
      <c r="J345" s="516"/>
      <c r="K345" s="69"/>
    </row>
    <row r="346" spans="1:11" ht="16.25" customHeight="1">
      <c r="A346" s="532"/>
      <c r="B346" s="457" t="s">
        <v>377</v>
      </c>
      <c r="C346" s="458" t="s">
        <v>378</v>
      </c>
      <c r="D346" s="72"/>
      <c r="E346" s="99"/>
      <c r="F346" s="74"/>
      <c r="G346" s="332">
        <f>D346*E346*F346</f>
        <v>0</v>
      </c>
      <c r="H346" s="374">
        <f>prowizja1</f>
        <v>0</v>
      </c>
      <c r="I346" s="324">
        <f>G346+G346*H346%</f>
        <v>0</v>
      </c>
      <c r="J346" s="351">
        <f>IF(OR(kurs1="",kurs1=0),0,I346/kurs1)</f>
        <v>0</v>
      </c>
      <c r="K346" s="59"/>
    </row>
    <row r="347" spans="1:11" ht="16.25" customHeight="1">
      <c r="A347" s="532"/>
      <c r="B347" s="467" t="s">
        <v>379</v>
      </c>
      <c r="C347" s="469" t="s">
        <v>380</v>
      </c>
      <c r="D347" s="84"/>
      <c r="E347" s="100"/>
      <c r="F347" s="86"/>
      <c r="G347" s="335">
        <f>D347*E347*F347</f>
        <v>0</v>
      </c>
      <c r="H347" s="377">
        <f>prowizja1</f>
        <v>0</v>
      </c>
      <c r="I347" s="324">
        <f>G347+G347*H347%</f>
        <v>0</v>
      </c>
      <c r="J347" s="352">
        <f>IF(OR(kurs1="",kurs1=0),0,I347/kurs1)</f>
        <v>0</v>
      </c>
      <c r="K347" s="59"/>
    </row>
    <row r="348" spans="1:11" ht="16.25" customHeight="1">
      <c r="A348" s="532"/>
      <c r="B348" s="467" t="s">
        <v>381</v>
      </c>
      <c r="C348" s="469" t="s">
        <v>382</v>
      </c>
      <c r="D348" s="84"/>
      <c r="E348" s="100"/>
      <c r="F348" s="86"/>
      <c r="G348" s="335">
        <f>D348*E348*F348</f>
        <v>0</v>
      </c>
      <c r="H348" s="375">
        <f>prowizja1</f>
        <v>0</v>
      </c>
      <c r="I348" s="324">
        <f>G348+G348*H348%</f>
        <v>0</v>
      </c>
      <c r="J348" s="353">
        <f>IF(OR(kurs1="",kurs1=0),0,I348/kurs1)</f>
        <v>0</v>
      </c>
      <c r="K348" s="59"/>
    </row>
    <row r="349" spans="1:11" ht="16.25" customHeight="1">
      <c r="A349" s="532"/>
      <c r="B349" s="467" t="s">
        <v>383</v>
      </c>
      <c r="C349" s="469" t="s">
        <v>384</v>
      </c>
      <c r="D349" s="84"/>
      <c r="E349" s="100"/>
      <c r="F349" s="86"/>
      <c r="G349" s="336">
        <f>D349*E349*F349</f>
        <v>0</v>
      </c>
      <c r="H349" s="380">
        <f>prowizja1</f>
        <v>0</v>
      </c>
      <c r="I349" s="324">
        <f>G349+G349*H349%</f>
        <v>0</v>
      </c>
      <c r="J349" s="350">
        <f>IF(OR(kurs1="",kurs1=0),0,I349/kurs1)</f>
        <v>0</v>
      </c>
      <c r="K349" s="59"/>
    </row>
    <row r="350" spans="1:11" s="38" customFormat="1" ht="5" customHeight="1" thickBot="1">
      <c r="A350" s="531"/>
      <c r="B350" s="284"/>
      <c r="C350" s="285"/>
      <c r="D350" s="286"/>
      <c r="E350" s="285"/>
      <c r="F350" s="287"/>
      <c r="G350" s="287"/>
      <c r="H350" s="288"/>
      <c r="I350" s="405"/>
      <c r="J350" s="289"/>
      <c r="K350" s="59"/>
    </row>
    <row r="351" spans="1:11" ht="8" customHeight="1" thickBot="1">
      <c r="A351" s="532"/>
      <c r="B351" s="102"/>
      <c r="C351" s="102"/>
      <c r="D351" s="112"/>
      <c r="E351" s="113"/>
      <c r="F351" s="106"/>
      <c r="G351" s="106"/>
      <c r="H351" s="107"/>
      <c r="I351" s="108"/>
      <c r="J351" s="109"/>
      <c r="K351" s="59"/>
    </row>
    <row r="352" spans="1:11" ht="16.25" customHeight="1">
      <c r="A352" s="535"/>
      <c r="B352" s="511" t="s">
        <v>385</v>
      </c>
      <c r="C352" s="512"/>
      <c r="D352" s="513"/>
      <c r="E352" s="512"/>
      <c r="F352" s="514"/>
      <c r="G352" s="514"/>
      <c r="H352" s="517"/>
      <c r="I352" s="518"/>
      <c r="J352" s="516"/>
      <c r="K352" s="69"/>
    </row>
    <row r="353" spans="1:11" ht="16.25" customHeight="1">
      <c r="A353" s="532"/>
      <c r="B353" s="457" t="s">
        <v>386</v>
      </c>
      <c r="C353" s="458" t="s">
        <v>387</v>
      </c>
      <c r="D353" s="72"/>
      <c r="E353" s="99"/>
      <c r="F353" s="74"/>
      <c r="G353" s="332">
        <f t="shared" ref="G353:G365" si="26">D353*E353*F353</f>
        <v>0</v>
      </c>
      <c r="H353" s="374">
        <f t="shared" ref="H353:H365" si="27">prowizja1</f>
        <v>0</v>
      </c>
      <c r="I353" s="324">
        <f t="shared" ref="I353:I365" si="28">G353+G353*H353%</f>
        <v>0</v>
      </c>
      <c r="J353" s="351">
        <f t="shared" ref="J353:J365" si="29">IF(OR(kurs1="",kurs1=0),0,I353/kurs1)</f>
        <v>0</v>
      </c>
      <c r="K353" s="59"/>
    </row>
    <row r="354" spans="1:11" ht="16.25" customHeight="1">
      <c r="A354" s="532"/>
      <c r="B354" s="467" t="s">
        <v>108</v>
      </c>
      <c r="C354" s="469" t="s">
        <v>108</v>
      </c>
      <c r="D354" s="178">
        <f>$F$7</f>
        <v>0</v>
      </c>
      <c r="E354" s="100"/>
      <c r="F354" s="86"/>
      <c r="G354" s="335">
        <f t="shared" si="26"/>
        <v>0</v>
      </c>
      <c r="H354" s="377">
        <f t="shared" si="27"/>
        <v>0</v>
      </c>
      <c r="I354" s="324">
        <f t="shared" si="28"/>
        <v>0</v>
      </c>
      <c r="J354" s="352">
        <f t="shared" si="29"/>
        <v>0</v>
      </c>
      <c r="K354" s="59"/>
    </row>
    <row r="355" spans="1:11" ht="16.25" customHeight="1">
      <c r="A355" s="532"/>
      <c r="B355" s="467" t="s">
        <v>388</v>
      </c>
      <c r="C355" s="469" t="s">
        <v>389</v>
      </c>
      <c r="D355" s="84"/>
      <c r="E355" s="100"/>
      <c r="F355" s="86"/>
      <c r="G355" s="335">
        <f t="shared" si="26"/>
        <v>0</v>
      </c>
      <c r="H355" s="377">
        <f t="shared" si="27"/>
        <v>0</v>
      </c>
      <c r="I355" s="324">
        <f t="shared" si="28"/>
        <v>0</v>
      </c>
      <c r="J355" s="352">
        <f t="shared" si="29"/>
        <v>0</v>
      </c>
      <c r="K355" s="59"/>
    </row>
    <row r="356" spans="1:11" ht="16.25" customHeight="1">
      <c r="A356" s="532"/>
      <c r="B356" s="467" t="s">
        <v>108</v>
      </c>
      <c r="C356" s="469" t="s">
        <v>108</v>
      </c>
      <c r="D356" s="178">
        <f>$F$7</f>
        <v>0</v>
      </c>
      <c r="E356" s="100"/>
      <c r="F356" s="86"/>
      <c r="G356" s="335">
        <f t="shared" si="26"/>
        <v>0</v>
      </c>
      <c r="H356" s="377">
        <f t="shared" si="27"/>
        <v>0</v>
      </c>
      <c r="I356" s="324">
        <f t="shared" si="28"/>
        <v>0</v>
      </c>
      <c r="J356" s="352">
        <f t="shared" si="29"/>
        <v>0</v>
      </c>
      <c r="K356" s="59"/>
    </row>
    <row r="357" spans="1:11" ht="16.25" customHeight="1">
      <c r="A357" s="532"/>
      <c r="B357" s="467" t="s">
        <v>390</v>
      </c>
      <c r="C357" s="469" t="s">
        <v>391</v>
      </c>
      <c r="D357" s="84"/>
      <c r="E357" s="100"/>
      <c r="F357" s="86"/>
      <c r="G357" s="335">
        <f t="shared" si="26"/>
        <v>0</v>
      </c>
      <c r="H357" s="377">
        <f t="shared" si="27"/>
        <v>0</v>
      </c>
      <c r="I357" s="324">
        <f t="shared" si="28"/>
        <v>0</v>
      </c>
      <c r="J357" s="352">
        <f t="shared" si="29"/>
        <v>0</v>
      </c>
      <c r="K357" s="59"/>
    </row>
    <row r="358" spans="1:11" ht="16.25" customHeight="1">
      <c r="A358" s="532"/>
      <c r="B358" s="467" t="s">
        <v>108</v>
      </c>
      <c r="C358" s="469" t="s">
        <v>108</v>
      </c>
      <c r="D358" s="178">
        <f>$F$7</f>
        <v>0</v>
      </c>
      <c r="E358" s="100"/>
      <c r="F358" s="86"/>
      <c r="G358" s="335">
        <f t="shared" si="26"/>
        <v>0</v>
      </c>
      <c r="H358" s="377">
        <f t="shared" si="27"/>
        <v>0</v>
      </c>
      <c r="I358" s="324">
        <f t="shared" si="28"/>
        <v>0</v>
      </c>
      <c r="J358" s="352">
        <f t="shared" si="29"/>
        <v>0</v>
      </c>
      <c r="K358" s="59"/>
    </row>
    <row r="359" spans="1:11" ht="16.25" customHeight="1">
      <c r="A359" s="532"/>
      <c r="B359" s="467" t="s">
        <v>392</v>
      </c>
      <c r="C359" s="469" t="s">
        <v>393</v>
      </c>
      <c r="D359" s="84"/>
      <c r="E359" s="100"/>
      <c r="F359" s="86"/>
      <c r="G359" s="335">
        <f t="shared" si="26"/>
        <v>0</v>
      </c>
      <c r="H359" s="377">
        <f t="shared" si="27"/>
        <v>0</v>
      </c>
      <c r="I359" s="324">
        <f t="shared" si="28"/>
        <v>0</v>
      </c>
      <c r="J359" s="352">
        <f t="shared" si="29"/>
        <v>0</v>
      </c>
      <c r="K359" s="59"/>
    </row>
    <row r="360" spans="1:11" ht="16.25" customHeight="1">
      <c r="A360" s="532"/>
      <c r="B360" s="467" t="s">
        <v>108</v>
      </c>
      <c r="C360" s="469" t="s">
        <v>108</v>
      </c>
      <c r="D360" s="178">
        <f>$F$7</f>
        <v>0</v>
      </c>
      <c r="E360" s="100"/>
      <c r="F360" s="86"/>
      <c r="G360" s="335">
        <f t="shared" si="26"/>
        <v>0</v>
      </c>
      <c r="H360" s="377">
        <f t="shared" si="27"/>
        <v>0</v>
      </c>
      <c r="I360" s="324">
        <f t="shared" si="28"/>
        <v>0</v>
      </c>
      <c r="J360" s="352">
        <f t="shared" si="29"/>
        <v>0</v>
      </c>
      <c r="K360" s="59"/>
    </row>
    <row r="361" spans="1:11" ht="16.25" customHeight="1">
      <c r="A361" s="532"/>
      <c r="B361" s="467" t="s">
        <v>394</v>
      </c>
      <c r="C361" s="469" t="s">
        <v>395</v>
      </c>
      <c r="D361" s="84"/>
      <c r="E361" s="100"/>
      <c r="F361" s="86"/>
      <c r="G361" s="335">
        <f t="shared" si="26"/>
        <v>0</v>
      </c>
      <c r="H361" s="377">
        <f t="shared" si="27"/>
        <v>0</v>
      </c>
      <c r="I361" s="324">
        <f t="shared" si="28"/>
        <v>0</v>
      </c>
      <c r="J361" s="352">
        <f t="shared" si="29"/>
        <v>0</v>
      </c>
      <c r="K361" s="59"/>
    </row>
    <row r="362" spans="1:11" ht="16.25" customHeight="1">
      <c r="A362" s="532"/>
      <c r="B362" s="467" t="s">
        <v>108</v>
      </c>
      <c r="C362" s="469" t="s">
        <v>108</v>
      </c>
      <c r="D362" s="178">
        <f>$F$7</f>
        <v>0</v>
      </c>
      <c r="E362" s="100"/>
      <c r="F362" s="86"/>
      <c r="G362" s="335">
        <f t="shared" si="26"/>
        <v>0</v>
      </c>
      <c r="H362" s="377">
        <f t="shared" si="27"/>
        <v>0</v>
      </c>
      <c r="I362" s="324">
        <f t="shared" si="28"/>
        <v>0</v>
      </c>
      <c r="J362" s="352">
        <f t="shared" si="29"/>
        <v>0</v>
      </c>
      <c r="K362" s="59"/>
    </row>
    <row r="363" spans="1:11" ht="16.25" customHeight="1">
      <c r="A363" s="532"/>
      <c r="B363" s="467" t="s">
        <v>396</v>
      </c>
      <c r="C363" s="469" t="s">
        <v>397</v>
      </c>
      <c r="D363" s="84"/>
      <c r="E363" s="100"/>
      <c r="F363" s="86"/>
      <c r="G363" s="335">
        <f t="shared" si="26"/>
        <v>0</v>
      </c>
      <c r="H363" s="377">
        <f t="shared" si="27"/>
        <v>0</v>
      </c>
      <c r="I363" s="324">
        <f t="shared" si="28"/>
        <v>0</v>
      </c>
      <c r="J363" s="352">
        <f t="shared" si="29"/>
        <v>0</v>
      </c>
      <c r="K363" s="59"/>
    </row>
    <row r="364" spans="1:11" ht="16.25" customHeight="1">
      <c r="A364" s="532"/>
      <c r="B364" s="467" t="s">
        <v>108</v>
      </c>
      <c r="C364" s="469" t="s">
        <v>108</v>
      </c>
      <c r="D364" s="178">
        <f>$F$7</f>
        <v>0</v>
      </c>
      <c r="E364" s="100"/>
      <c r="F364" s="86"/>
      <c r="G364" s="335">
        <f t="shared" si="26"/>
        <v>0</v>
      </c>
      <c r="H364" s="375">
        <f t="shared" si="27"/>
        <v>0</v>
      </c>
      <c r="I364" s="324">
        <f t="shared" si="28"/>
        <v>0</v>
      </c>
      <c r="J364" s="353">
        <f t="shared" si="29"/>
        <v>0</v>
      </c>
      <c r="K364" s="59"/>
    </row>
    <row r="365" spans="1:11" ht="16.25" customHeight="1">
      <c r="A365" s="532"/>
      <c r="B365" s="467" t="s">
        <v>398</v>
      </c>
      <c r="C365" s="469" t="s">
        <v>399</v>
      </c>
      <c r="D365" s="84"/>
      <c r="E365" s="100"/>
      <c r="F365" s="86"/>
      <c r="G365" s="336">
        <f t="shared" si="26"/>
        <v>0</v>
      </c>
      <c r="H365" s="380">
        <f t="shared" si="27"/>
        <v>0</v>
      </c>
      <c r="I365" s="324">
        <f t="shared" si="28"/>
        <v>0</v>
      </c>
      <c r="J365" s="350">
        <f t="shared" si="29"/>
        <v>0</v>
      </c>
      <c r="K365" s="59"/>
    </row>
    <row r="366" spans="1:11" s="38" customFormat="1" ht="5" customHeight="1" thickBot="1">
      <c r="A366" s="531"/>
      <c r="B366" s="284"/>
      <c r="C366" s="285"/>
      <c r="D366" s="286"/>
      <c r="E366" s="285"/>
      <c r="F366" s="287"/>
      <c r="G366" s="287"/>
      <c r="H366" s="288"/>
      <c r="I366" s="405"/>
      <c r="J366" s="289"/>
      <c r="K366" s="59"/>
    </row>
    <row r="367" spans="1:11" ht="8" customHeight="1" thickBot="1">
      <c r="A367" s="532"/>
      <c r="B367" s="102"/>
      <c r="C367" s="102"/>
      <c r="D367" s="112"/>
      <c r="E367" s="113"/>
      <c r="F367" s="106"/>
      <c r="G367" s="106"/>
      <c r="H367" s="107"/>
      <c r="I367" s="108"/>
      <c r="J367" s="109"/>
      <c r="K367" s="59"/>
    </row>
    <row r="368" spans="1:11" ht="16.25" customHeight="1">
      <c r="A368" s="535"/>
      <c r="B368" s="511" t="s">
        <v>707</v>
      </c>
      <c r="C368" s="512"/>
      <c r="D368" s="513"/>
      <c r="E368" s="512"/>
      <c r="F368" s="514"/>
      <c r="G368" s="514"/>
      <c r="H368" s="517"/>
      <c r="I368" s="518"/>
      <c r="J368" s="516"/>
      <c r="K368" s="69"/>
    </row>
    <row r="369" spans="1:11" ht="16.25" customHeight="1">
      <c r="A369" s="532"/>
      <c r="B369" s="457" t="s">
        <v>400</v>
      </c>
      <c r="C369" s="458" t="s">
        <v>401</v>
      </c>
      <c r="D369" s="72"/>
      <c r="E369" s="99"/>
      <c r="F369" s="74"/>
      <c r="G369" s="332">
        <f>D369*E369*F369</f>
        <v>0</v>
      </c>
      <c r="H369" s="374">
        <f>prowizja1</f>
        <v>0</v>
      </c>
      <c r="I369" s="324">
        <f>G369+G369*H369%</f>
        <v>0</v>
      </c>
      <c r="J369" s="351">
        <f>IF(OR(kurs1="",kurs1=0),0,I369/kurs1)</f>
        <v>0</v>
      </c>
      <c r="K369" s="59"/>
    </row>
    <row r="370" spans="1:11" ht="16.25" customHeight="1">
      <c r="A370" s="532"/>
      <c r="B370" s="467" t="s">
        <v>402</v>
      </c>
      <c r="C370" s="469" t="s">
        <v>403</v>
      </c>
      <c r="D370" s="84"/>
      <c r="E370" s="100"/>
      <c r="F370" s="86"/>
      <c r="G370" s="335">
        <f>D370*E370*F370</f>
        <v>0</v>
      </c>
      <c r="H370" s="377">
        <f>prowizja1</f>
        <v>0</v>
      </c>
      <c r="I370" s="324">
        <f>G370+G370*H370%</f>
        <v>0</v>
      </c>
      <c r="J370" s="352">
        <f>IF(OR(kurs1="",kurs1=0),0,I370/kurs1)</f>
        <v>0</v>
      </c>
      <c r="K370" s="59"/>
    </row>
    <row r="371" spans="1:11" ht="16.25" customHeight="1">
      <c r="A371" s="532"/>
      <c r="B371" s="467" t="s">
        <v>404</v>
      </c>
      <c r="C371" s="469" t="s">
        <v>405</v>
      </c>
      <c r="D371" s="84"/>
      <c r="E371" s="100"/>
      <c r="F371" s="86"/>
      <c r="G371" s="335">
        <f>D371*E371*F371</f>
        <v>0</v>
      </c>
      <c r="H371" s="377">
        <f>prowizja1</f>
        <v>0</v>
      </c>
      <c r="I371" s="324">
        <f>G371+G371*H371%</f>
        <v>0</v>
      </c>
      <c r="J371" s="352">
        <f>IF(OR(kurs1="",kurs1=0),0,I371/kurs1)</f>
        <v>0</v>
      </c>
      <c r="K371" s="59"/>
    </row>
    <row r="372" spans="1:11" ht="16.25" customHeight="1">
      <c r="A372" s="532"/>
      <c r="B372" s="467" t="s">
        <v>406</v>
      </c>
      <c r="C372" s="469" t="s">
        <v>407</v>
      </c>
      <c r="D372" s="84"/>
      <c r="E372" s="100"/>
      <c r="F372" s="86"/>
      <c r="G372" s="335">
        <f>D372*E372*F372</f>
        <v>0</v>
      </c>
      <c r="H372" s="375">
        <f>prowizja1</f>
        <v>0</v>
      </c>
      <c r="I372" s="324">
        <f>G372+G372*H372%</f>
        <v>0</v>
      </c>
      <c r="J372" s="353">
        <f>IF(OR(kurs1="",kurs1=0),0,I372/kurs1)</f>
        <v>0</v>
      </c>
      <c r="K372" s="59"/>
    </row>
    <row r="373" spans="1:11" ht="16.25" customHeight="1">
      <c r="A373" s="532"/>
      <c r="B373" s="467" t="s">
        <v>408</v>
      </c>
      <c r="C373" s="469" t="s">
        <v>409</v>
      </c>
      <c r="D373" s="84"/>
      <c r="E373" s="100"/>
      <c r="F373" s="86"/>
      <c r="G373" s="336">
        <f>D373*E373*F373</f>
        <v>0</v>
      </c>
      <c r="H373" s="380">
        <f>prowizja1</f>
        <v>0</v>
      </c>
      <c r="I373" s="324">
        <f>G373+G373*H373%</f>
        <v>0</v>
      </c>
      <c r="J373" s="350">
        <f>IF(OR(kurs1="",kurs1=0),0,I373/kurs1)</f>
        <v>0</v>
      </c>
      <c r="K373" s="59"/>
    </row>
    <row r="374" spans="1:11" ht="4.25" customHeight="1">
      <c r="A374" s="532"/>
      <c r="B374" s="278"/>
      <c r="C374" s="279"/>
      <c r="D374" s="280"/>
      <c r="E374" s="279"/>
      <c r="F374" s="281"/>
      <c r="G374" s="281"/>
      <c r="H374" s="282"/>
      <c r="I374" s="404"/>
      <c r="J374" s="283"/>
      <c r="K374" s="59"/>
    </row>
    <row r="375" spans="1:11" ht="16.25" customHeight="1">
      <c r="A375" s="532"/>
      <c r="B375" s="79"/>
      <c r="C375" s="110"/>
      <c r="D375" s="84"/>
      <c r="E375" s="100"/>
      <c r="F375" s="86"/>
      <c r="G375" s="334">
        <f t="shared" ref="G375:G382" si="30">D375*E375*F375</f>
        <v>0</v>
      </c>
      <c r="H375" s="376">
        <f t="shared" ref="H375:H382" si="31">prowizja1</f>
        <v>0</v>
      </c>
      <c r="I375" s="324">
        <f t="shared" ref="I375:I382" si="32">G375+G375*H375%</f>
        <v>0</v>
      </c>
      <c r="J375" s="350">
        <f t="shared" ref="J375:J382" si="33">IF(OR(kurs1="",kurs1=0),0,I375/kurs1)</f>
        <v>0</v>
      </c>
      <c r="K375" s="59"/>
    </row>
    <row r="376" spans="1:11" ht="16.25" customHeight="1">
      <c r="A376" s="532"/>
      <c r="B376" s="87"/>
      <c r="C376" s="89"/>
      <c r="D376" s="84"/>
      <c r="E376" s="100"/>
      <c r="F376" s="86"/>
      <c r="G376" s="335">
        <f t="shared" si="30"/>
        <v>0</v>
      </c>
      <c r="H376" s="377">
        <f t="shared" si="31"/>
        <v>0</v>
      </c>
      <c r="I376" s="324">
        <f t="shared" si="32"/>
        <v>0</v>
      </c>
      <c r="J376" s="352">
        <f t="shared" si="33"/>
        <v>0</v>
      </c>
      <c r="K376" s="59"/>
    </row>
    <row r="377" spans="1:11" ht="16.25" customHeight="1">
      <c r="A377" s="532"/>
      <c r="B377" s="87"/>
      <c r="C377" s="89"/>
      <c r="D377" s="84"/>
      <c r="E377" s="100"/>
      <c r="F377" s="86"/>
      <c r="G377" s="335">
        <f t="shared" si="30"/>
        <v>0</v>
      </c>
      <c r="H377" s="377">
        <f t="shared" si="31"/>
        <v>0</v>
      </c>
      <c r="I377" s="324">
        <f t="shared" si="32"/>
        <v>0</v>
      </c>
      <c r="J377" s="352">
        <f t="shared" si="33"/>
        <v>0</v>
      </c>
      <c r="K377" s="59"/>
    </row>
    <row r="378" spans="1:11" ht="16.25" customHeight="1">
      <c r="A378" s="532"/>
      <c r="B378" s="87"/>
      <c r="C378" s="89"/>
      <c r="D378" s="84"/>
      <c r="E378" s="100"/>
      <c r="F378" s="86"/>
      <c r="G378" s="335">
        <f t="shared" si="30"/>
        <v>0</v>
      </c>
      <c r="H378" s="377">
        <f t="shared" si="31"/>
        <v>0</v>
      </c>
      <c r="I378" s="324">
        <f t="shared" si="32"/>
        <v>0</v>
      </c>
      <c r="J378" s="352">
        <f t="shared" si="33"/>
        <v>0</v>
      </c>
      <c r="K378" s="59"/>
    </row>
    <row r="379" spans="1:11" ht="16.25" customHeight="1">
      <c r="A379" s="532"/>
      <c r="B379" s="87"/>
      <c r="C379" s="89"/>
      <c r="D379" s="84"/>
      <c r="E379" s="100"/>
      <c r="F379" s="86"/>
      <c r="G379" s="335">
        <f t="shared" si="30"/>
        <v>0</v>
      </c>
      <c r="H379" s="377">
        <f t="shared" si="31"/>
        <v>0</v>
      </c>
      <c r="I379" s="324">
        <f t="shared" si="32"/>
        <v>0</v>
      </c>
      <c r="J379" s="352">
        <f t="shared" si="33"/>
        <v>0</v>
      </c>
      <c r="K379" s="59"/>
    </row>
    <row r="380" spans="1:11" ht="16.25" customHeight="1">
      <c r="A380" s="532"/>
      <c r="B380" s="87"/>
      <c r="C380" s="89"/>
      <c r="D380" s="84"/>
      <c r="E380" s="100"/>
      <c r="F380" s="86"/>
      <c r="G380" s="335">
        <f t="shared" si="30"/>
        <v>0</v>
      </c>
      <c r="H380" s="377">
        <f t="shared" si="31"/>
        <v>0</v>
      </c>
      <c r="I380" s="324">
        <f t="shared" si="32"/>
        <v>0</v>
      </c>
      <c r="J380" s="352">
        <f t="shared" si="33"/>
        <v>0</v>
      </c>
      <c r="K380" s="59"/>
    </row>
    <row r="381" spans="1:11" ht="16.25" customHeight="1">
      <c r="A381" s="532"/>
      <c r="B381" s="87"/>
      <c r="C381" s="89"/>
      <c r="D381" s="84"/>
      <c r="E381" s="100"/>
      <c r="F381" s="86"/>
      <c r="G381" s="335">
        <f t="shared" si="30"/>
        <v>0</v>
      </c>
      <c r="H381" s="375">
        <f t="shared" si="31"/>
        <v>0</v>
      </c>
      <c r="I381" s="324">
        <f t="shared" si="32"/>
        <v>0</v>
      </c>
      <c r="J381" s="353">
        <f t="shared" si="33"/>
        <v>0</v>
      </c>
      <c r="K381" s="59"/>
    </row>
    <row r="382" spans="1:11" ht="16.25" customHeight="1">
      <c r="A382" s="532"/>
      <c r="B382" s="87"/>
      <c r="C382" s="89"/>
      <c r="D382" s="84"/>
      <c r="E382" s="100"/>
      <c r="F382" s="86"/>
      <c r="G382" s="336">
        <f t="shared" si="30"/>
        <v>0</v>
      </c>
      <c r="H382" s="380">
        <f t="shared" si="31"/>
        <v>0</v>
      </c>
      <c r="I382" s="324">
        <f t="shared" si="32"/>
        <v>0</v>
      </c>
      <c r="J382" s="350">
        <f t="shared" si="33"/>
        <v>0</v>
      </c>
      <c r="K382" s="59"/>
    </row>
    <row r="383" spans="1:11" s="38" customFormat="1" ht="5" customHeight="1" thickBot="1">
      <c r="A383" s="531"/>
      <c r="B383" s="284"/>
      <c r="C383" s="285"/>
      <c r="D383" s="286"/>
      <c r="E383" s="285"/>
      <c r="F383" s="287"/>
      <c r="G383" s="287"/>
      <c r="H383" s="288"/>
      <c r="I383" s="405"/>
      <c r="J383" s="289"/>
      <c r="K383" s="59"/>
    </row>
    <row r="384" spans="1:11" ht="8" customHeight="1" thickBot="1">
      <c r="A384" s="531"/>
      <c r="B384" s="139"/>
      <c r="C384" s="139"/>
      <c r="D384" s="171"/>
      <c r="E384" s="172"/>
      <c r="F384" s="173"/>
      <c r="G384" s="174"/>
      <c r="H384" s="175"/>
      <c r="I384" s="176"/>
      <c r="J384" s="146"/>
      <c r="K384" s="98"/>
    </row>
    <row r="385" spans="1:11" ht="16.25" customHeight="1" thickBot="1">
      <c r="A385" s="532"/>
      <c r="B385" s="147"/>
      <c r="C385" s="147"/>
      <c r="D385" s="721" t="s">
        <v>147</v>
      </c>
      <c r="E385" s="722"/>
      <c r="F385" s="722"/>
      <c r="G385" s="319">
        <f>SUM(G302:G382)</f>
        <v>0</v>
      </c>
      <c r="H385" s="381">
        <f>AVERAGE(H302:H382)</f>
        <v>0</v>
      </c>
      <c r="I385" s="276">
        <f>SUM(I302:I382)</f>
        <v>0</v>
      </c>
      <c r="J385" s="354">
        <f>IF(OR(kurs1="",kurs1=0),0,I385/kurs1)</f>
        <v>0</v>
      </c>
      <c r="K385" s="59"/>
    </row>
    <row r="386" spans="1:11" ht="20" customHeight="1">
      <c r="A386" s="532"/>
      <c r="B386" s="116"/>
      <c r="C386" s="116"/>
      <c r="D386" s="117"/>
      <c r="E386" s="118"/>
      <c r="F386" s="119"/>
      <c r="G386" s="119"/>
      <c r="H386" s="120"/>
      <c r="I386" s="121"/>
      <c r="J386" s="122"/>
      <c r="K386" s="59"/>
    </row>
    <row r="387" spans="1:11" ht="20" customHeight="1">
      <c r="A387" s="533"/>
      <c r="B387" s="417" t="s">
        <v>410</v>
      </c>
      <c r="C387" s="418"/>
      <c r="D387" s="419"/>
      <c r="E387" s="418"/>
      <c r="F387" s="420"/>
      <c r="G387" s="421"/>
      <c r="H387" s="418"/>
      <c r="I387" s="418"/>
      <c r="J387" s="418"/>
      <c r="K387" s="61"/>
    </row>
    <row r="388" spans="1:11" ht="4" customHeight="1">
      <c r="A388" s="534"/>
      <c r="B388" s="62"/>
      <c r="C388" s="62"/>
      <c r="D388" s="62"/>
      <c r="E388" s="63"/>
      <c r="F388" s="64"/>
      <c r="G388" s="65"/>
      <c r="H388" s="66"/>
      <c r="I388" s="67"/>
      <c r="J388" s="68"/>
      <c r="K388" s="59"/>
    </row>
    <row r="389" spans="1:11" ht="20" customHeight="1">
      <c r="A389" s="532"/>
      <c r="B389" s="437" t="s">
        <v>88</v>
      </c>
      <c r="C389" s="438" t="s">
        <v>89</v>
      </c>
      <c r="D389" s="439" t="s">
        <v>90</v>
      </c>
      <c r="E389" s="440" t="s">
        <v>91</v>
      </c>
      <c r="F389" s="441" t="s">
        <v>92</v>
      </c>
      <c r="G389" s="442" t="s">
        <v>93</v>
      </c>
      <c r="H389" s="443" t="s">
        <v>94</v>
      </c>
      <c r="I389" s="445" t="s">
        <v>93</v>
      </c>
      <c r="J389" s="444" t="s">
        <v>93</v>
      </c>
      <c r="K389" s="59"/>
    </row>
    <row r="390" spans="1:11" ht="6" customHeight="1" thickBot="1">
      <c r="A390" s="534"/>
      <c r="B390" s="62"/>
      <c r="C390" s="62"/>
      <c r="D390" s="62"/>
      <c r="E390" s="63"/>
      <c r="F390" s="64"/>
      <c r="G390" s="65"/>
      <c r="H390" s="66"/>
      <c r="I390" s="67"/>
      <c r="J390" s="68"/>
      <c r="K390" s="59"/>
    </row>
    <row r="391" spans="1:11" ht="16.25" customHeight="1">
      <c r="A391" s="535"/>
      <c r="B391" s="511" t="s">
        <v>919</v>
      </c>
      <c r="C391" s="512"/>
      <c r="D391" s="513"/>
      <c r="E391" s="512"/>
      <c r="F391" s="514"/>
      <c r="G391" s="514"/>
      <c r="H391" s="517"/>
      <c r="I391" s="518"/>
      <c r="J391" s="516"/>
      <c r="K391" s="69"/>
    </row>
    <row r="392" spans="1:11" ht="16.25" customHeight="1">
      <c r="A392" s="532"/>
      <c r="B392" s="457" t="s">
        <v>411</v>
      </c>
      <c r="C392" s="458" t="s">
        <v>412</v>
      </c>
      <c r="D392" s="72"/>
      <c r="E392" s="99"/>
      <c r="F392" s="74"/>
      <c r="G392" s="332">
        <f>D392*E392*F392</f>
        <v>0</v>
      </c>
      <c r="H392" s="374">
        <f>prowizja1</f>
        <v>0</v>
      </c>
      <c r="I392" s="324">
        <f>G392+G392*H392%</f>
        <v>0</v>
      </c>
      <c r="J392" s="351">
        <f>IF(OR(kurs1="",kurs1=0),0,I392/kurs1)</f>
        <v>0</v>
      </c>
      <c r="K392" s="59"/>
    </row>
    <row r="393" spans="1:11" ht="16.25" customHeight="1">
      <c r="A393" s="532"/>
      <c r="B393" s="467" t="s">
        <v>413</v>
      </c>
      <c r="C393" s="469" t="s">
        <v>414</v>
      </c>
      <c r="D393" s="84"/>
      <c r="E393" s="100"/>
      <c r="F393" s="86"/>
      <c r="G393" s="335">
        <f>D393*E393*F393</f>
        <v>0</v>
      </c>
      <c r="H393" s="375">
        <f>prowizja1</f>
        <v>0</v>
      </c>
      <c r="I393" s="324">
        <f>G393+G393*H393%</f>
        <v>0</v>
      </c>
      <c r="J393" s="353">
        <f>IF(OR(kurs1="",kurs1=0),0,I393/kurs1)</f>
        <v>0</v>
      </c>
      <c r="K393" s="59"/>
    </row>
    <row r="394" spans="1:11" ht="16.25" customHeight="1">
      <c r="A394" s="532"/>
      <c r="B394" s="467" t="s">
        <v>415</v>
      </c>
      <c r="C394" s="469" t="s">
        <v>416</v>
      </c>
      <c r="D394" s="84"/>
      <c r="E394" s="100"/>
      <c r="F394" s="86"/>
      <c r="G394" s="336">
        <f>D394*E394*F394</f>
        <v>0</v>
      </c>
      <c r="H394" s="380">
        <f>prowizja1</f>
        <v>0</v>
      </c>
      <c r="I394" s="324">
        <f>G394+G394*H394%</f>
        <v>0</v>
      </c>
      <c r="J394" s="350">
        <f>IF(OR(kurs1="",kurs1=0),0,I394/kurs1)</f>
        <v>0</v>
      </c>
      <c r="K394" s="59"/>
    </row>
    <row r="395" spans="1:11" ht="4.25" customHeight="1">
      <c r="A395" s="532"/>
      <c r="B395" s="278"/>
      <c r="C395" s="279"/>
      <c r="D395" s="280"/>
      <c r="E395" s="279"/>
      <c r="F395" s="281"/>
      <c r="G395" s="281"/>
      <c r="H395" s="282"/>
      <c r="I395" s="404"/>
      <c r="J395" s="283"/>
      <c r="K395" s="59"/>
    </row>
    <row r="396" spans="1:11" ht="16.25" customHeight="1">
      <c r="A396" s="532"/>
      <c r="B396" s="461" t="s">
        <v>417</v>
      </c>
      <c r="C396" s="470" t="s">
        <v>418</v>
      </c>
      <c r="D396" s="81"/>
      <c r="E396" s="100"/>
      <c r="F396" s="83"/>
      <c r="G396" s="334">
        <f>D396*E396*F396</f>
        <v>0</v>
      </c>
      <c r="H396" s="382">
        <f>prowizja1</f>
        <v>0</v>
      </c>
      <c r="I396" s="324">
        <f>G396+G396*H396%</f>
        <v>0</v>
      </c>
      <c r="J396" s="355">
        <f>IF(OR(kurs1="",kurs1=0),0,I396/kurs1)</f>
        <v>0</v>
      </c>
      <c r="K396" s="59"/>
    </row>
    <row r="397" spans="1:11" ht="16.25" customHeight="1">
      <c r="A397" s="532"/>
      <c r="B397" s="467" t="s">
        <v>419</v>
      </c>
      <c r="C397" s="469" t="s">
        <v>420</v>
      </c>
      <c r="D397" s="84"/>
      <c r="E397" s="100"/>
      <c r="F397" s="86"/>
      <c r="G397" s="336">
        <f>D397*E397*F397</f>
        <v>0</v>
      </c>
      <c r="H397" s="380">
        <f>prowizja1</f>
        <v>0</v>
      </c>
      <c r="I397" s="324">
        <f>G397+G397*H397%</f>
        <v>0</v>
      </c>
      <c r="J397" s="350">
        <f>IF(OR(kurs1="",kurs1=0),0,I397/kurs1)</f>
        <v>0</v>
      </c>
      <c r="K397" s="59"/>
    </row>
    <row r="398" spans="1:11" ht="4.25" customHeight="1">
      <c r="A398" s="532"/>
      <c r="B398" s="278"/>
      <c r="C398" s="279"/>
      <c r="D398" s="280"/>
      <c r="E398" s="279"/>
      <c r="F398" s="281"/>
      <c r="G398" s="281"/>
      <c r="H398" s="282"/>
      <c r="I398" s="404"/>
      <c r="J398" s="283"/>
      <c r="K398" s="59"/>
    </row>
    <row r="399" spans="1:11" ht="16.25" customHeight="1">
      <c r="A399" s="532"/>
      <c r="B399" s="461" t="s">
        <v>421</v>
      </c>
      <c r="C399" s="470" t="s">
        <v>422</v>
      </c>
      <c r="D399" s="81"/>
      <c r="E399" s="100"/>
      <c r="F399" s="83"/>
      <c r="G399" s="337">
        <f>D399*E399*F399</f>
        <v>0</v>
      </c>
      <c r="H399" s="380">
        <f>prowizja1</f>
        <v>0</v>
      </c>
      <c r="I399" s="324">
        <f>G399+G399*H399%</f>
        <v>0</v>
      </c>
      <c r="J399" s="350">
        <f>IF(OR(kurs1="",kurs1=0),0,I399/kurs1)</f>
        <v>0</v>
      </c>
      <c r="K399" s="59"/>
    </row>
    <row r="400" spans="1:11" ht="4.25" customHeight="1">
      <c r="A400" s="532"/>
      <c r="B400" s="278"/>
      <c r="C400" s="279"/>
      <c r="D400" s="280"/>
      <c r="E400" s="279"/>
      <c r="F400" s="281"/>
      <c r="G400" s="281"/>
      <c r="H400" s="282"/>
      <c r="I400" s="404"/>
      <c r="J400" s="283"/>
      <c r="K400" s="59"/>
    </row>
    <row r="401" spans="1:11" ht="16.25" customHeight="1">
      <c r="A401" s="532"/>
      <c r="B401" s="461" t="s">
        <v>423</v>
      </c>
      <c r="C401" s="470" t="s">
        <v>424</v>
      </c>
      <c r="D401" s="81"/>
      <c r="E401" s="100"/>
      <c r="F401" s="83"/>
      <c r="G401" s="334">
        <f>D401*E401*F401</f>
        <v>0</v>
      </c>
      <c r="H401" s="376">
        <f>prowizja1</f>
        <v>0</v>
      </c>
      <c r="I401" s="324">
        <f>G401+G401*H401%</f>
        <v>0</v>
      </c>
      <c r="J401" s="350">
        <f>IF(OR(kurs1="",kurs1=0),0,I401/kurs1)</f>
        <v>0</v>
      </c>
      <c r="K401" s="59"/>
    </row>
    <row r="402" spans="1:11" ht="16.25" customHeight="1">
      <c r="A402" s="532"/>
      <c r="B402" s="467" t="s">
        <v>425</v>
      </c>
      <c r="C402" s="469" t="s">
        <v>426</v>
      </c>
      <c r="D402" s="84"/>
      <c r="E402" s="100"/>
      <c r="F402" s="86"/>
      <c r="G402" s="335">
        <f>D402*E402*F402</f>
        <v>0</v>
      </c>
      <c r="H402" s="375">
        <f>prowizja1</f>
        <v>0</v>
      </c>
      <c r="I402" s="324">
        <f>G402+G402*H402%</f>
        <v>0</v>
      </c>
      <c r="J402" s="353">
        <f>IF(OR(kurs1="",kurs1=0),0,I402/kurs1)</f>
        <v>0</v>
      </c>
      <c r="K402" s="59"/>
    </row>
    <row r="403" spans="1:11" ht="16.25" customHeight="1">
      <c r="A403" s="532"/>
      <c r="B403" s="467" t="s">
        <v>427</v>
      </c>
      <c r="C403" s="469" t="s">
        <v>428</v>
      </c>
      <c r="D403" s="84"/>
      <c r="E403" s="100"/>
      <c r="F403" s="86"/>
      <c r="G403" s="336">
        <f>D403*E403*F403</f>
        <v>0</v>
      </c>
      <c r="H403" s="380">
        <f>prowizja1</f>
        <v>0</v>
      </c>
      <c r="I403" s="324">
        <f>G403+G403*H403%</f>
        <v>0</v>
      </c>
      <c r="J403" s="350">
        <f>IF(OR(kurs1="",kurs1=0),0,I403/kurs1)</f>
        <v>0</v>
      </c>
      <c r="K403" s="59"/>
    </row>
    <row r="404" spans="1:11" ht="4.25" customHeight="1">
      <c r="A404" s="532"/>
      <c r="B404" s="278"/>
      <c r="C404" s="279"/>
      <c r="D404" s="280"/>
      <c r="E404" s="279"/>
      <c r="F404" s="281"/>
      <c r="G404" s="281"/>
      <c r="H404" s="282"/>
      <c r="I404" s="404"/>
      <c r="J404" s="283"/>
      <c r="K404" s="59"/>
    </row>
    <row r="405" spans="1:11" ht="16.25" customHeight="1">
      <c r="A405" s="532"/>
      <c r="B405" s="461" t="s">
        <v>429</v>
      </c>
      <c r="C405" s="470" t="s">
        <v>430</v>
      </c>
      <c r="D405" s="81"/>
      <c r="E405" s="100"/>
      <c r="F405" s="83"/>
      <c r="G405" s="337">
        <f>D405*E405*F405</f>
        <v>0</v>
      </c>
      <c r="H405" s="380">
        <f>prowizja1</f>
        <v>0</v>
      </c>
      <c r="I405" s="324">
        <f>G405+G405*H405%</f>
        <v>0</v>
      </c>
      <c r="J405" s="350">
        <f>IF(OR(kurs1="",kurs1=0),0,I405/kurs1)</f>
        <v>0</v>
      </c>
      <c r="K405" s="59"/>
    </row>
    <row r="406" spans="1:11" ht="4.25" customHeight="1">
      <c r="A406" s="532"/>
      <c r="B406" s="278"/>
      <c r="C406" s="279"/>
      <c r="D406" s="280"/>
      <c r="E406" s="279"/>
      <c r="F406" s="281"/>
      <c r="G406" s="281"/>
      <c r="H406" s="282"/>
      <c r="I406" s="404"/>
      <c r="J406" s="283"/>
      <c r="K406" s="59"/>
    </row>
    <row r="407" spans="1:11" ht="16.25" customHeight="1">
      <c r="A407" s="532"/>
      <c r="B407" s="461" t="s">
        <v>431</v>
      </c>
      <c r="C407" s="470" t="s">
        <v>432</v>
      </c>
      <c r="D407" s="81"/>
      <c r="E407" s="100"/>
      <c r="F407" s="83"/>
      <c r="G407" s="334">
        <f>D407*E407*F407</f>
        <v>0</v>
      </c>
      <c r="H407" s="382">
        <f>prowizja1</f>
        <v>0</v>
      </c>
      <c r="I407" s="324">
        <f>G407+G407*H407%</f>
        <v>0</v>
      </c>
      <c r="J407" s="355">
        <f>IF(OR(kurs1="",kurs1=0),0,I407/kurs1)</f>
        <v>0</v>
      </c>
      <c r="K407" s="59"/>
    </row>
    <row r="408" spans="1:11" ht="16.25" customHeight="1">
      <c r="A408" s="532"/>
      <c r="B408" s="467" t="s">
        <v>433</v>
      </c>
      <c r="C408" s="469" t="s">
        <v>434</v>
      </c>
      <c r="D408" s="84"/>
      <c r="E408" s="100"/>
      <c r="F408" s="86"/>
      <c r="G408" s="336">
        <f>D408*E408*F408</f>
        <v>0</v>
      </c>
      <c r="H408" s="380">
        <f>prowizja1</f>
        <v>0</v>
      </c>
      <c r="I408" s="324">
        <f>G408+G408*H408%</f>
        <v>0</v>
      </c>
      <c r="J408" s="350">
        <f>IF(OR(kurs1="",kurs1=0),0,I408/kurs1)</f>
        <v>0</v>
      </c>
      <c r="K408" s="59"/>
    </row>
    <row r="409" spans="1:11" ht="4.25" customHeight="1">
      <c r="A409" s="532"/>
      <c r="B409" s="278"/>
      <c r="C409" s="279"/>
      <c r="D409" s="280"/>
      <c r="E409" s="279"/>
      <c r="F409" s="281"/>
      <c r="G409" s="281"/>
      <c r="H409" s="282"/>
      <c r="I409" s="404"/>
      <c r="J409" s="283"/>
      <c r="K409" s="59"/>
    </row>
    <row r="410" spans="1:11" ht="16.25" customHeight="1">
      <c r="A410" s="532"/>
      <c r="B410" s="461" t="s">
        <v>435</v>
      </c>
      <c r="C410" s="470" t="s">
        <v>436</v>
      </c>
      <c r="D410" s="81"/>
      <c r="E410" s="100"/>
      <c r="F410" s="83"/>
      <c r="G410" s="334">
        <f>D410*E410*F410</f>
        <v>0</v>
      </c>
      <c r="H410" s="376">
        <f>prowizja1</f>
        <v>0</v>
      </c>
      <c r="I410" s="324">
        <f>G410+G410*H410%</f>
        <v>0</v>
      </c>
      <c r="J410" s="350">
        <f>IF(OR(kurs1="",kurs1=0),0,I410/kurs1)</f>
        <v>0</v>
      </c>
      <c r="K410" s="59"/>
    </row>
    <row r="411" spans="1:11" ht="16.25" customHeight="1">
      <c r="A411" s="532"/>
      <c r="B411" s="467" t="s">
        <v>437</v>
      </c>
      <c r="C411" s="469" t="s">
        <v>438</v>
      </c>
      <c r="D411" s="84"/>
      <c r="E411" s="100"/>
      <c r="F411" s="86"/>
      <c r="G411" s="335">
        <f>D411*E411*F411</f>
        <v>0</v>
      </c>
      <c r="H411" s="375">
        <f>prowizja1</f>
        <v>0</v>
      </c>
      <c r="I411" s="324">
        <f>G411+G411*H411%</f>
        <v>0</v>
      </c>
      <c r="J411" s="353">
        <f>IF(OR(kurs1="",kurs1=0),0,I411/kurs1)</f>
        <v>0</v>
      </c>
      <c r="K411" s="59"/>
    </row>
    <row r="412" spans="1:11" ht="16.25" customHeight="1">
      <c r="A412" s="532"/>
      <c r="B412" s="467" t="s">
        <v>439</v>
      </c>
      <c r="C412" s="469" t="s">
        <v>440</v>
      </c>
      <c r="D412" s="84"/>
      <c r="E412" s="100"/>
      <c r="F412" s="86"/>
      <c r="G412" s="336">
        <f>D412*E412*F412</f>
        <v>0</v>
      </c>
      <c r="H412" s="380">
        <f>prowizja1</f>
        <v>0</v>
      </c>
      <c r="I412" s="324">
        <f>G412+G412*H412%</f>
        <v>0</v>
      </c>
      <c r="J412" s="350">
        <f>IF(OR(kurs1="",kurs1=0),0,I412/kurs1)</f>
        <v>0</v>
      </c>
      <c r="K412" s="59"/>
    </row>
    <row r="413" spans="1:11" ht="4.25" customHeight="1">
      <c r="A413" s="532"/>
      <c r="B413" s="278"/>
      <c r="C413" s="279"/>
      <c r="D413" s="280"/>
      <c r="E413" s="279"/>
      <c r="F413" s="281"/>
      <c r="G413" s="281"/>
      <c r="H413" s="282"/>
      <c r="I413" s="404"/>
      <c r="J413" s="283"/>
      <c r="K413" s="59"/>
    </row>
    <row r="414" spans="1:11" ht="16.25" customHeight="1">
      <c r="A414" s="532"/>
      <c r="B414" s="461" t="s">
        <v>441</v>
      </c>
      <c r="C414" s="470" t="s">
        <v>442</v>
      </c>
      <c r="D414" s="81"/>
      <c r="E414" s="100"/>
      <c r="F414" s="83"/>
      <c r="G414" s="337">
        <f>D414*E414*F414</f>
        <v>0</v>
      </c>
      <c r="H414" s="380">
        <f>prowizja1</f>
        <v>0</v>
      </c>
      <c r="I414" s="324">
        <f>G414+G414*H414%</f>
        <v>0</v>
      </c>
      <c r="J414" s="350">
        <f>IF(OR(kurs1="",kurs1=0),0,I414/kurs1)</f>
        <v>0</v>
      </c>
      <c r="K414" s="59"/>
    </row>
    <row r="415" spans="1:11" ht="4.25" customHeight="1">
      <c r="A415" s="532"/>
      <c r="B415" s="278"/>
      <c r="C415" s="279"/>
      <c r="D415" s="280"/>
      <c r="E415" s="279"/>
      <c r="F415" s="281"/>
      <c r="G415" s="281"/>
      <c r="H415" s="282"/>
      <c r="I415" s="404"/>
      <c r="J415" s="283"/>
      <c r="K415" s="59"/>
    </row>
    <row r="416" spans="1:11" ht="16.25" customHeight="1">
      <c r="A416" s="532"/>
      <c r="B416" s="461" t="s">
        <v>443</v>
      </c>
      <c r="C416" s="470" t="s">
        <v>444</v>
      </c>
      <c r="D416" s="81"/>
      <c r="E416" s="100"/>
      <c r="F416" s="83"/>
      <c r="G416" s="337">
        <f>D416*E416*F416</f>
        <v>0</v>
      </c>
      <c r="H416" s="380">
        <f>prowizja1</f>
        <v>0</v>
      </c>
      <c r="I416" s="324">
        <f>G416+G416*H416%</f>
        <v>0</v>
      </c>
      <c r="J416" s="350">
        <f>IF(OR(kurs1="",kurs1=0),0,I416/kurs1)</f>
        <v>0</v>
      </c>
      <c r="K416" s="59"/>
    </row>
    <row r="417" spans="1:11" s="38" customFormat="1" ht="5" customHeight="1" thickBot="1">
      <c r="A417" s="531"/>
      <c r="B417" s="284"/>
      <c r="C417" s="285"/>
      <c r="D417" s="286"/>
      <c r="E417" s="285"/>
      <c r="F417" s="287"/>
      <c r="G417" s="287"/>
      <c r="H417" s="288"/>
      <c r="I417" s="405"/>
      <c r="J417" s="289"/>
      <c r="K417" s="59"/>
    </row>
    <row r="418" spans="1:11" ht="8" customHeight="1" thickBot="1">
      <c r="A418" s="532"/>
      <c r="B418" s="102"/>
      <c r="C418" s="103"/>
      <c r="D418" s="104"/>
      <c r="E418" s="105"/>
      <c r="F418" s="106"/>
      <c r="G418" s="106"/>
      <c r="H418" s="107"/>
      <c r="I418" s="108"/>
      <c r="J418" s="109"/>
      <c r="K418" s="59"/>
    </row>
    <row r="419" spans="1:11" ht="16.25" customHeight="1">
      <c r="A419" s="535"/>
      <c r="B419" s="519" t="s">
        <v>920</v>
      </c>
      <c r="C419" s="518"/>
      <c r="D419" s="520"/>
      <c r="E419" s="518"/>
      <c r="F419" s="521"/>
      <c r="G419" s="521"/>
      <c r="H419" s="522"/>
      <c r="I419" s="518"/>
      <c r="J419" s="523"/>
      <c r="K419" s="69"/>
    </row>
    <row r="420" spans="1:11" ht="16.25" customHeight="1">
      <c r="A420" s="532"/>
      <c r="B420" s="299" t="s">
        <v>445</v>
      </c>
      <c r="C420" s="508" t="s">
        <v>446</v>
      </c>
      <c r="D420" s="300"/>
      <c r="E420" s="301"/>
      <c r="F420" s="302"/>
      <c r="G420" s="303"/>
      <c r="H420" s="304"/>
      <c r="I420" s="408"/>
      <c r="J420" s="305"/>
      <c r="K420" s="59"/>
    </row>
    <row r="421" spans="1:11" ht="16.25" customHeight="1">
      <c r="A421" s="532"/>
      <c r="B421" s="461" t="s">
        <v>447</v>
      </c>
      <c r="C421" s="470" t="s">
        <v>448</v>
      </c>
      <c r="D421" s="81"/>
      <c r="E421" s="100"/>
      <c r="F421" s="83"/>
      <c r="G421" s="334">
        <f t="shared" ref="G421:G426" si="34">D421*E421*F421</f>
        <v>0</v>
      </c>
      <c r="H421" s="376">
        <f t="shared" ref="H421:H426" si="35">prowizja1</f>
        <v>0</v>
      </c>
      <c r="I421" s="324">
        <f t="shared" ref="I421:I426" si="36">G421+G421*H421%</f>
        <v>0</v>
      </c>
      <c r="J421" s="350">
        <f t="shared" ref="J421:J426" si="37">IF(OR(kurs1="",kurs1=0),0,I421/kurs1)</f>
        <v>0</v>
      </c>
      <c r="K421" s="59"/>
    </row>
    <row r="422" spans="1:11" ht="16.25" customHeight="1">
      <c r="A422" s="532"/>
      <c r="B422" s="467" t="s">
        <v>449</v>
      </c>
      <c r="C422" s="469" t="s">
        <v>450</v>
      </c>
      <c r="D422" s="84"/>
      <c r="E422" s="100"/>
      <c r="F422" s="86"/>
      <c r="G422" s="335">
        <f t="shared" si="34"/>
        <v>0</v>
      </c>
      <c r="H422" s="377">
        <f t="shared" si="35"/>
        <v>0</v>
      </c>
      <c r="I422" s="324">
        <f t="shared" si="36"/>
        <v>0</v>
      </c>
      <c r="J422" s="352">
        <f t="shared" si="37"/>
        <v>0</v>
      </c>
      <c r="K422" s="59"/>
    </row>
    <row r="423" spans="1:11" ht="16.25" customHeight="1">
      <c r="A423" s="532"/>
      <c r="B423" s="467" t="s">
        <v>451</v>
      </c>
      <c r="C423" s="469" t="s">
        <v>452</v>
      </c>
      <c r="D423" s="84"/>
      <c r="E423" s="100"/>
      <c r="F423" s="86"/>
      <c r="G423" s="335">
        <f t="shared" si="34"/>
        <v>0</v>
      </c>
      <c r="H423" s="377">
        <f t="shared" si="35"/>
        <v>0</v>
      </c>
      <c r="I423" s="324">
        <f t="shared" si="36"/>
        <v>0</v>
      </c>
      <c r="J423" s="352">
        <f t="shared" si="37"/>
        <v>0</v>
      </c>
      <c r="K423" s="59"/>
    </row>
    <row r="424" spans="1:11" ht="16.25" customHeight="1">
      <c r="A424" s="532"/>
      <c r="B424" s="467" t="s">
        <v>453</v>
      </c>
      <c r="C424" s="469" t="s">
        <v>454</v>
      </c>
      <c r="D424" s="84"/>
      <c r="E424" s="100"/>
      <c r="F424" s="86"/>
      <c r="G424" s="335">
        <f t="shared" si="34"/>
        <v>0</v>
      </c>
      <c r="H424" s="377">
        <f t="shared" si="35"/>
        <v>0</v>
      </c>
      <c r="I424" s="324">
        <f t="shared" si="36"/>
        <v>0</v>
      </c>
      <c r="J424" s="352">
        <f t="shared" si="37"/>
        <v>0</v>
      </c>
      <c r="K424" s="59"/>
    </row>
    <row r="425" spans="1:11" ht="16.25" customHeight="1">
      <c r="A425" s="532"/>
      <c r="B425" s="467" t="s">
        <v>455</v>
      </c>
      <c r="C425" s="469" t="s">
        <v>456</v>
      </c>
      <c r="D425" s="84"/>
      <c r="E425" s="100"/>
      <c r="F425" s="86"/>
      <c r="G425" s="335">
        <f t="shared" si="34"/>
        <v>0</v>
      </c>
      <c r="H425" s="375">
        <f t="shared" si="35"/>
        <v>0</v>
      </c>
      <c r="I425" s="324">
        <f t="shared" si="36"/>
        <v>0</v>
      </c>
      <c r="J425" s="353">
        <f t="shared" si="37"/>
        <v>0</v>
      </c>
      <c r="K425" s="59"/>
    </row>
    <row r="426" spans="1:11" ht="16.25" customHeight="1">
      <c r="A426" s="532"/>
      <c r="B426" s="467" t="s">
        <v>457</v>
      </c>
      <c r="C426" s="469" t="s">
        <v>458</v>
      </c>
      <c r="D426" s="84"/>
      <c r="E426" s="100"/>
      <c r="F426" s="86"/>
      <c r="G426" s="336">
        <f t="shared" si="34"/>
        <v>0</v>
      </c>
      <c r="H426" s="380">
        <f t="shared" si="35"/>
        <v>0</v>
      </c>
      <c r="I426" s="324">
        <f t="shared" si="36"/>
        <v>0</v>
      </c>
      <c r="J426" s="350">
        <f t="shared" si="37"/>
        <v>0</v>
      </c>
      <c r="K426" s="59"/>
    </row>
    <row r="427" spans="1:11" ht="16.25" customHeight="1">
      <c r="A427" s="532"/>
      <c r="B427" s="299" t="s">
        <v>459</v>
      </c>
      <c r="C427" s="508" t="s">
        <v>460</v>
      </c>
      <c r="D427" s="300"/>
      <c r="E427" s="301"/>
      <c r="F427" s="302"/>
      <c r="G427" s="303"/>
      <c r="H427" s="304"/>
      <c r="I427" s="408"/>
      <c r="J427" s="305"/>
      <c r="K427" s="59"/>
    </row>
    <row r="428" spans="1:11" ht="16.25" customHeight="1">
      <c r="A428" s="532"/>
      <c r="B428" s="461" t="s">
        <v>461</v>
      </c>
      <c r="C428" s="470" t="s">
        <v>462</v>
      </c>
      <c r="D428" s="81"/>
      <c r="E428" s="100"/>
      <c r="F428" s="83"/>
      <c r="G428" s="334">
        <f>D428*E428*F428</f>
        <v>0</v>
      </c>
      <c r="H428" s="382">
        <f>prowizja1</f>
        <v>0</v>
      </c>
      <c r="I428" s="324">
        <f>G428+G428*H428%</f>
        <v>0</v>
      </c>
      <c r="J428" s="355">
        <f>IF(OR(kurs1="",kurs1=0),0,I428/kurs1)</f>
        <v>0</v>
      </c>
      <c r="K428" s="59"/>
    </row>
    <row r="429" spans="1:11" ht="16.25" customHeight="1">
      <c r="A429" s="532"/>
      <c r="B429" s="467" t="s">
        <v>463</v>
      </c>
      <c r="C429" s="469" t="s">
        <v>464</v>
      </c>
      <c r="D429" s="84"/>
      <c r="E429" s="100"/>
      <c r="F429" s="86"/>
      <c r="G429" s="336">
        <f>D429*E429*F429</f>
        <v>0</v>
      </c>
      <c r="H429" s="380">
        <f>prowizja1</f>
        <v>0</v>
      </c>
      <c r="I429" s="324">
        <f>G429+G429*H429%</f>
        <v>0</v>
      </c>
      <c r="J429" s="350">
        <f>IF(OR(kurs1="",kurs1=0),0,I429/kurs1)</f>
        <v>0</v>
      </c>
      <c r="K429" s="59"/>
    </row>
    <row r="430" spans="1:11" ht="16.25" customHeight="1">
      <c r="A430" s="532"/>
      <c r="B430" s="299" t="s">
        <v>465</v>
      </c>
      <c r="C430" s="508" t="s">
        <v>466</v>
      </c>
      <c r="D430" s="300"/>
      <c r="E430" s="301"/>
      <c r="F430" s="302"/>
      <c r="G430" s="303"/>
      <c r="H430" s="304"/>
      <c r="I430" s="408"/>
      <c r="J430" s="305"/>
      <c r="K430" s="59"/>
    </row>
    <row r="431" spans="1:11" ht="16.25" customHeight="1">
      <c r="A431" s="532"/>
      <c r="B431" s="461" t="s">
        <v>467</v>
      </c>
      <c r="C431" s="470" t="s">
        <v>466</v>
      </c>
      <c r="D431" s="81"/>
      <c r="E431" s="100"/>
      <c r="F431" s="83"/>
      <c r="G431" s="334">
        <f t="shared" ref="G431:G437" si="38">D431*E431*F431</f>
        <v>0</v>
      </c>
      <c r="H431" s="376">
        <f>prowizja1</f>
        <v>0</v>
      </c>
      <c r="I431" s="324">
        <f>G431+G431*H431%</f>
        <v>0</v>
      </c>
      <c r="J431" s="350">
        <f>IF(OR(kurs1="",kurs1=0),0,I431/kurs1)</f>
        <v>0</v>
      </c>
      <c r="K431" s="59"/>
    </row>
    <row r="432" spans="1:11" ht="16.25" customHeight="1">
      <c r="A432" s="532"/>
      <c r="B432" s="475" t="s">
        <v>468</v>
      </c>
      <c r="C432" s="468" t="s">
        <v>469</v>
      </c>
      <c r="D432" s="84"/>
      <c r="E432" s="100"/>
      <c r="F432" s="86"/>
      <c r="G432" s="335">
        <f t="shared" si="38"/>
        <v>0</v>
      </c>
      <c r="H432" s="375">
        <f>prowizja1</f>
        <v>0</v>
      </c>
      <c r="I432" s="324">
        <f>G432+G432*H432%</f>
        <v>0</v>
      </c>
      <c r="J432" s="353">
        <f>IF(OR(kurs1="",kurs1=0),0,I432/kurs1)</f>
        <v>0</v>
      </c>
      <c r="K432" s="59"/>
    </row>
    <row r="433" spans="1:11" ht="16.25" customHeight="1">
      <c r="A433" s="532"/>
      <c r="B433" s="467" t="s">
        <v>368</v>
      </c>
      <c r="C433" s="469" t="s">
        <v>369</v>
      </c>
      <c r="D433" s="84"/>
      <c r="E433" s="100"/>
      <c r="F433" s="86"/>
      <c r="G433" s="336">
        <f t="shared" si="38"/>
        <v>0</v>
      </c>
      <c r="H433" s="380">
        <f>prowizja1</f>
        <v>0</v>
      </c>
      <c r="I433" s="324">
        <f>G433+G433*H433%</f>
        <v>0</v>
      </c>
      <c r="J433" s="350">
        <f>IF(OR(kurs1="",kurs1=0),0,I433/kurs1)</f>
        <v>0</v>
      </c>
      <c r="K433" s="59"/>
    </row>
    <row r="434" spans="1:11" ht="16.25" customHeight="1">
      <c r="A434" s="532"/>
      <c r="B434" s="299" t="s">
        <v>470</v>
      </c>
      <c r="C434" s="508" t="s">
        <v>471</v>
      </c>
      <c r="D434" s="300"/>
      <c r="E434" s="301"/>
      <c r="F434" s="302"/>
      <c r="G434" s="303"/>
      <c r="H434" s="304"/>
      <c r="I434" s="408"/>
      <c r="J434" s="305"/>
      <c r="K434" s="59"/>
    </row>
    <row r="435" spans="1:11" ht="16.25" customHeight="1">
      <c r="A435" s="532"/>
      <c r="B435" s="461" t="s">
        <v>470</v>
      </c>
      <c r="C435" s="470" t="s">
        <v>471</v>
      </c>
      <c r="D435" s="81"/>
      <c r="E435" s="100"/>
      <c r="F435" s="83"/>
      <c r="G435" s="334">
        <f>D435*E435*F435</f>
        <v>0</v>
      </c>
      <c r="H435" s="376">
        <f>prowizja1</f>
        <v>0</v>
      </c>
      <c r="I435" s="324">
        <f>G435+G435*H435%</f>
        <v>0</v>
      </c>
      <c r="J435" s="350">
        <f>IF(OR(kurs1="",kurs1=0),0,I435/kurs1)</f>
        <v>0</v>
      </c>
      <c r="K435" s="59"/>
    </row>
    <row r="436" spans="1:11" ht="16.25" customHeight="1">
      <c r="A436" s="532"/>
      <c r="B436" s="467" t="s">
        <v>472</v>
      </c>
      <c r="C436" s="469" t="s">
        <v>473</v>
      </c>
      <c r="D436" s="84"/>
      <c r="E436" s="100"/>
      <c r="F436" s="86"/>
      <c r="G436" s="335">
        <f t="shared" si="38"/>
        <v>0</v>
      </c>
      <c r="H436" s="375">
        <f>prowizja1</f>
        <v>0</v>
      </c>
      <c r="I436" s="324">
        <f>G436+G436*H436%</f>
        <v>0</v>
      </c>
      <c r="J436" s="353">
        <f>IF(OR(kurs1="",kurs1=0),0,I436/kurs1)</f>
        <v>0</v>
      </c>
      <c r="K436" s="59"/>
    </row>
    <row r="437" spans="1:11" ht="16.25" customHeight="1">
      <c r="A437" s="532"/>
      <c r="B437" s="467" t="s">
        <v>474</v>
      </c>
      <c r="C437" s="469" t="s">
        <v>475</v>
      </c>
      <c r="D437" s="84"/>
      <c r="E437" s="100"/>
      <c r="F437" s="86"/>
      <c r="G437" s="336">
        <f t="shared" si="38"/>
        <v>0</v>
      </c>
      <c r="H437" s="380">
        <f>prowizja1</f>
        <v>0</v>
      </c>
      <c r="I437" s="324">
        <f>G437+G437*H437%</f>
        <v>0</v>
      </c>
      <c r="J437" s="350">
        <f>IF(OR(kurs1="",kurs1=0),0,I437/kurs1)</f>
        <v>0</v>
      </c>
      <c r="K437" s="59"/>
    </row>
    <row r="438" spans="1:11" ht="16.25" customHeight="1">
      <c r="A438" s="532"/>
      <c r="B438" s="299" t="s">
        <v>476</v>
      </c>
      <c r="C438" s="508" t="s">
        <v>477</v>
      </c>
      <c r="D438" s="300"/>
      <c r="E438" s="301"/>
      <c r="F438" s="302"/>
      <c r="G438" s="303"/>
      <c r="H438" s="304"/>
      <c r="I438" s="408"/>
      <c r="J438" s="305"/>
      <c r="K438" s="59"/>
    </row>
    <row r="439" spans="1:11" ht="16.25" customHeight="1">
      <c r="A439" s="532"/>
      <c r="B439" s="461" t="s">
        <v>478</v>
      </c>
      <c r="C439" s="470" t="s">
        <v>479</v>
      </c>
      <c r="D439" s="81"/>
      <c r="E439" s="100"/>
      <c r="F439" s="83"/>
      <c r="G439" s="334">
        <f>D439*E439*F439</f>
        <v>0</v>
      </c>
      <c r="H439" s="376">
        <f>prowizja1</f>
        <v>0</v>
      </c>
      <c r="I439" s="324">
        <f>G439+G439*H439%</f>
        <v>0</v>
      </c>
      <c r="J439" s="350">
        <f>IF(OR(kurs1="",kurs1=0),0,I439/kurs1)</f>
        <v>0</v>
      </c>
      <c r="K439" s="59"/>
    </row>
    <row r="440" spans="1:11" ht="16.25" customHeight="1">
      <c r="A440" s="532"/>
      <c r="B440" s="467" t="s">
        <v>480</v>
      </c>
      <c r="C440" s="469" t="s">
        <v>481</v>
      </c>
      <c r="D440" s="84"/>
      <c r="E440" s="100"/>
      <c r="F440" s="86"/>
      <c r="G440" s="335">
        <f>D440*E440*F440</f>
        <v>0</v>
      </c>
      <c r="H440" s="377">
        <f>prowizja1</f>
        <v>0</v>
      </c>
      <c r="I440" s="324">
        <f>G440+G440*H440%</f>
        <v>0</v>
      </c>
      <c r="J440" s="352">
        <f>IF(OR(kurs1="",kurs1=0),0,I440/kurs1)</f>
        <v>0</v>
      </c>
      <c r="K440" s="59"/>
    </row>
    <row r="441" spans="1:11" ht="16.25" customHeight="1">
      <c r="A441" s="532"/>
      <c r="B441" s="467" t="s">
        <v>482</v>
      </c>
      <c r="C441" s="469" t="s">
        <v>483</v>
      </c>
      <c r="D441" s="84"/>
      <c r="E441" s="100"/>
      <c r="F441" s="86"/>
      <c r="G441" s="335">
        <f>D441*E441*F441</f>
        <v>0</v>
      </c>
      <c r="H441" s="377">
        <f>prowizja1</f>
        <v>0</v>
      </c>
      <c r="I441" s="324">
        <f>G441+G441*H441%</f>
        <v>0</v>
      </c>
      <c r="J441" s="352">
        <f>IF(OR(kurs1="",kurs1=0),0,I441/kurs1)</f>
        <v>0</v>
      </c>
      <c r="K441" s="59"/>
    </row>
    <row r="442" spans="1:11" ht="16.25" customHeight="1">
      <c r="A442" s="532"/>
      <c r="B442" s="467" t="s">
        <v>484</v>
      </c>
      <c r="C442" s="469" t="s">
        <v>485</v>
      </c>
      <c r="D442" s="84"/>
      <c r="E442" s="100"/>
      <c r="F442" s="86"/>
      <c r="G442" s="335">
        <f>D442*E442*F442</f>
        <v>0</v>
      </c>
      <c r="H442" s="375">
        <f>prowizja1</f>
        <v>0</v>
      </c>
      <c r="I442" s="324">
        <f>G442+G442*H442%</f>
        <v>0</v>
      </c>
      <c r="J442" s="353">
        <f>IF(OR(kurs1="",kurs1=0),0,I442/kurs1)</f>
        <v>0</v>
      </c>
      <c r="K442" s="59"/>
    </row>
    <row r="443" spans="1:11" ht="16.25" customHeight="1">
      <c r="A443" s="532"/>
      <c r="B443" s="467" t="s">
        <v>368</v>
      </c>
      <c r="C443" s="469" t="s">
        <v>369</v>
      </c>
      <c r="D443" s="84"/>
      <c r="E443" s="100"/>
      <c r="F443" s="86"/>
      <c r="G443" s="336">
        <f>D443*E443*F443</f>
        <v>0</v>
      </c>
      <c r="H443" s="380">
        <f>prowizja1</f>
        <v>0</v>
      </c>
      <c r="I443" s="324">
        <f>G443+G443*H443%</f>
        <v>0</v>
      </c>
      <c r="J443" s="350">
        <f>IF(OR(kurs1="",kurs1=0),0,I443/kurs1)</f>
        <v>0</v>
      </c>
      <c r="K443" s="59"/>
    </row>
    <row r="444" spans="1:11" ht="16.25" customHeight="1">
      <c r="A444" s="532"/>
      <c r="B444" s="299" t="s">
        <v>304</v>
      </c>
      <c r="C444" s="508" t="s">
        <v>486</v>
      </c>
      <c r="D444" s="300"/>
      <c r="E444" s="301"/>
      <c r="F444" s="302"/>
      <c r="G444" s="303"/>
      <c r="H444" s="304"/>
      <c r="I444" s="408"/>
      <c r="J444" s="305"/>
      <c r="K444" s="59"/>
    </row>
    <row r="445" spans="1:11" ht="16.25" customHeight="1">
      <c r="A445" s="532"/>
      <c r="B445" s="461" t="s">
        <v>487</v>
      </c>
      <c r="C445" s="470" t="s">
        <v>488</v>
      </c>
      <c r="D445" s="81"/>
      <c r="E445" s="100"/>
      <c r="F445" s="83"/>
      <c r="G445" s="334">
        <f>D445*E445*F445</f>
        <v>0</v>
      </c>
      <c r="H445" s="382">
        <f>prowizja1</f>
        <v>0</v>
      </c>
      <c r="I445" s="324">
        <f>G445+G445*H445%</f>
        <v>0</v>
      </c>
      <c r="J445" s="355">
        <f>IF(OR(kurs1="",kurs1=0),0,I445/kurs1)</f>
        <v>0</v>
      </c>
      <c r="K445" s="59"/>
    </row>
    <row r="446" spans="1:11" ht="16.25" customHeight="1">
      <c r="A446" s="532"/>
      <c r="B446" s="467" t="s">
        <v>489</v>
      </c>
      <c r="C446" s="469" t="s">
        <v>490</v>
      </c>
      <c r="D446" s="84"/>
      <c r="E446" s="100"/>
      <c r="F446" s="86"/>
      <c r="G446" s="336">
        <f>D446*E446*F446</f>
        <v>0</v>
      </c>
      <c r="H446" s="380">
        <f>prowizja1</f>
        <v>0</v>
      </c>
      <c r="I446" s="324">
        <f>G446+G446*H446%</f>
        <v>0</v>
      </c>
      <c r="J446" s="350">
        <f>IF(OR(kurs1="",kurs1=0),0,I446/kurs1)</f>
        <v>0</v>
      </c>
      <c r="K446" s="59"/>
    </row>
    <row r="447" spans="1:11" ht="16.25" customHeight="1">
      <c r="A447" s="532"/>
      <c r="B447" s="299" t="s">
        <v>491</v>
      </c>
      <c r="C447" s="508" t="s">
        <v>492</v>
      </c>
      <c r="D447" s="300"/>
      <c r="E447" s="301"/>
      <c r="F447" s="302"/>
      <c r="G447" s="303"/>
      <c r="H447" s="304"/>
      <c r="I447" s="408"/>
      <c r="J447" s="305"/>
      <c r="K447" s="59"/>
    </row>
    <row r="448" spans="1:11" ht="16.25" customHeight="1">
      <c r="A448" s="532"/>
      <c r="B448" s="461" t="s">
        <v>493</v>
      </c>
      <c r="C448" s="470" t="s">
        <v>494</v>
      </c>
      <c r="D448" s="81"/>
      <c r="E448" s="100"/>
      <c r="F448" s="83"/>
      <c r="G448" s="334">
        <f>D448*E448*F448</f>
        <v>0</v>
      </c>
      <c r="H448" s="376">
        <f>prowizja1</f>
        <v>0</v>
      </c>
      <c r="I448" s="324">
        <f>G448+G448*H448%</f>
        <v>0</v>
      </c>
      <c r="J448" s="350">
        <f>IF(OR(kurs1="",kurs1=0),0,I448/kurs1)</f>
        <v>0</v>
      </c>
      <c r="K448" s="59"/>
    </row>
    <row r="449" spans="1:11" ht="16.25" customHeight="1">
      <c r="A449" s="532"/>
      <c r="B449" s="467" t="s">
        <v>495</v>
      </c>
      <c r="C449" s="469" t="s">
        <v>496</v>
      </c>
      <c r="D449" s="84"/>
      <c r="E449" s="100"/>
      <c r="F449" s="86"/>
      <c r="G449" s="335">
        <f>D449*E449*F449</f>
        <v>0</v>
      </c>
      <c r="H449" s="377">
        <f>prowizja1</f>
        <v>0</v>
      </c>
      <c r="I449" s="324">
        <f>G449+G449*H449%</f>
        <v>0</v>
      </c>
      <c r="J449" s="352">
        <f>IF(OR(kurs1="",kurs1=0),0,I449/kurs1)</f>
        <v>0</v>
      </c>
      <c r="K449" s="59"/>
    </row>
    <row r="450" spans="1:11" ht="16.25" customHeight="1">
      <c r="A450" s="532"/>
      <c r="B450" s="467" t="s">
        <v>497</v>
      </c>
      <c r="C450" s="469" t="s">
        <v>498</v>
      </c>
      <c r="D450" s="84"/>
      <c r="E450" s="100"/>
      <c r="F450" s="86"/>
      <c r="G450" s="335">
        <f>D450*E450*F450</f>
        <v>0</v>
      </c>
      <c r="H450" s="377">
        <f>prowizja1</f>
        <v>0</v>
      </c>
      <c r="I450" s="324">
        <f>G450+G450*H450%</f>
        <v>0</v>
      </c>
      <c r="J450" s="352">
        <f>IF(OR(kurs1="",kurs1=0),0,I450/kurs1)</f>
        <v>0</v>
      </c>
      <c r="K450" s="59"/>
    </row>
    <row r="451" spans="1:11" ht="16.25" customHeight="1">
      <c r="A451" s="532"/>
      <c r="B451" s="467" t="s">
        <v>499</v>
      </c>
      <c r="C451" s="469" t="s">
        <v>500</v>
      </c>
      <c r="D451" s="84"/>
      <c r="E451" s="100"/>
      <c r="F451" s="86"/>
      <c r="G451" s="335">
        <f>D451*E451*F451</f>
        <v>0</v>
      </c>
      <c r="H451" s="375">
        <f>prowizja1</f>
        <v>0</v>
      </c>
      <c r="I451" s="324">
        <f>G451+G451*H451%</f>
        <v>0</v>
      </c>
      <c r="J451" s="353">
        <f>IF(OR(kurs1="",kurs1=0),0,I451/kurs1)</f>
        <v>0</v>
      </c>
      <c r="K451" s="59"/>
    </row>
    <row r="452" spans="1:11" ht="16.25" customHeight="1">
      <c r="A452" s="532"/>
      <c r="B452" s="467" t="s">
        <v>501</v>
      </c>
      <c r="C452" s="468" t="s">
        <v>502</v>
      </c>
      <c r="D452" s="84"/>
      <c r="E452" s="100"/>
      <c r="F452" s="86"/>
      <c r="G452" s="336">
        <f>D452*E452*F452</f>
        <v>0</v>
      </c>
      <c r="H452" s="380">
        <f>prowizja1</f>
        <v>0</v>
      </c>
      <c r="I452" s="324">
        <f>G452+G452*H452%</f>
        <v>0</v>
      </c>
      <c r="J452" s="350">
        <f>IF(OR(kurs1="",kurs1=0),0,I452/kurs1)</f>
        <v>0</v>
      </c>
      <c r="K452" s="59"/>
    </row>
    <row r="453" spans="1:11" s="38" customFormat="1" ht="5" customHeight="1" thickBot="1">
      <c r="A453" s="531"/>
      <c r="B453" s="284"/>
      <c r="C453" s="285"/>
      <c r="D453" s="286"/>
      <c r="E453" s="285"/>
      <c r="F453" s="287"/>
      <c r="G453" s="287"/>
      <c r="H453" s="288"/>
      <c r="I453" s="405"/>
      <c r="J453" s="289"/>
      <c r="K453" s="59"/>
    </row>
    <row r="454" spans="1:11" ht="8" customHeight="1" thickBot="1">
      <c r="A454" s="532"/>
      <c r="B454" s="102"/>
      <c r="C454" s="102"/>
      <c r="D454" s="112"/>
      <c r="E454" s="113"/>
      <c r="F454" s="106"/>
      <c r="G454" s="106"/>
      <c r="H454" s="107"/>
      <c r="I454" s="108"/>
      <c r="J454" s="109"/>
      <c r="K454" s="59"/>
    </row>
    <row r="455" spans="1:11" ht="16.25" customHeight="1">
      <c r="A455" s="535"/>
      <c r="B455" s="511" t="s">
        <v>385</v>
      </c>
      <c r="C455" s="512"/>
      <c r="D455" s="513"/>
      <c r="E455" s="512"/>
      <c r="F455" s="514"/>
      <c r="G455" s="514"/>
      <c r="H455" s="517"/>
      <c r="I455" s="518"/>
      <c r="J455" s="516"/>
      <c r="K455" s="69"/>
    </row>
    <row r="456" spans="1:11" ht="16.25" customHeight="1">
      <c r="A456" s="532"/>
      <c r="B456" s="457" t="s">
        <v>503</v>
      </c>
      <c r="C456" s="458" t="s">
        <v>504</v>
      </c>
      <c r="D456" s="72"/>
      <c r="E456" s="99"/>
      <c r="F456" s="74"/>
      <c r="G456" s="332">
        <f t="shared" ref="G456:G467" si="39">D456*E456*F456</f>
        <v>0</v>
      </c>
      <c r="H456" s="374">
        <f t="shared" ref="H456:H467" si="40">prowizja1</f>
        <v>0</v>
      </c>
      <c r="I456" s="324">
        <f t="shared" ref="I456:I467" si="41">G456+G456*H456%</f>
        <v>0</v>
      </c>
      <c r="J456" s="351">
        <f t="shared" ref="J456:J467" si="42">IF(OR(kurs1="",kurs1=0),0,I456/kurs1)</f>
        <v>0</v>
      </c>
      <c r="K456" s="59"/>
    </row>
    <row r="457" spans="1:11" ht="16.25" customHeight="1">
      <c r="A457" s="532"/>
      <c r="B457" s="467" t="s">
        <v>108</v>
      </c>
      <c r="C457" s="469" t="s">
        <v>108</v>
      </c>
      <c r="D457" s="178">
        <f>$F$7</f>
        <v>0</v>
      </c>
      <c r="E457" s="100"/>
      <c r="F457" s="86"/>
      <c r="G457" s="335">
        <f t="shared" si="39"/>
        <v>0</v>
      </c>
      <c r="H457" s="377">
        <f t="shared" si="40"/>
        <v>0</v>
      </c>
      <c r="I457" s="324">
        <f t="shared" si="41"/>
        <v>0</v>
      </c>
      <c r="J457" s="352">
        <f t="shared" si="42"/>
        <v>0</v>
      </c>
      <c r="K457" s="59"/>
    </row>
    <row r="458" spans="1:11" ht="16.25" customHeight="1">
      <c r="A458" s="532"/>
      <c r="B458" s="467" t="s">
        <v>505</v>
      </c>
      <c r="C458" s="469" t="s">
        <v>506</v>
      </c>
      <c r="D458" s="84"/>
      <c r="E458" s="100"/>
      <c r="F458" s="86"/>
      <c r="G458" s="335">
        <f t="shared" si="39"/>
        <v>0</v>
      </c>
      <c r="H458" s="377">
        <f t="shared" si="40"/>
        <v>0</v>
      </c>
      <c r="I458" s="324">
        <f t="shared" si="41"/>
        <v>0</v>
      </c>
      <c r="J458" s="352">
        <f t="shared" si="42"/>
        <v>0</v>
      </c>
      <c r="K458" s="59"/>
    </row>
    <row r="459" spans="1:11" ht="16.25" customHeight="1">
      <c r="A459" s="532"/>
      <c r="B459" s="467" t="s">
        <v>108</v>
      </c>
      <c r="C459" s="469" t="s">
        <v>108</v>
      </c>
      <c r="D459" s="178">
        <f>$F$7</f>
        <v>0</v>
      </c>
      <c r="E459" s="100"/>
      <c r="F459" s="86"/>
      <c r="G459" s="335">
        <f t="shared" si="39"/>
        <v>0</v>
      </c>
      <c r="H459" s="377">
        <f t="shared" si="40"/>
        <v>0</v>
      </c>
      <c r="I459" s="324">
        <f t="shared" si="41"/>
        <v>0</v>
      </c>
      <c r="J459" s="352">
        <f t="shared" si="42"/>
        <v>0</v>
      </c>
      <c r="K459" s="59"/>
    </row>
    <row r="460" spans="1:11" ht="16.25" customHeight="1">
      <c r="A460" s="532"/>
      <c r="B460" s="467" t="s">
        <v>507</v>
      </c>
      <c r="C460" s="469" t="s">
        <v>508</v>
      </c>
      <c r="D460" s="84"/>
      <c r="E460" s="100"/>
      <c r="F460" s="86"/>
      <c r="G460" s="335">
        <f t="shared" si="39"/>
        <v>0</v>
      </c>
      <c r="H460" s="377">
        <f t="shared" si="40"/>
        <v>0</v>
      </c>
      <c r="I460" s="324">
        <f t="shared" si="41"/>
        <v>0</v>
      </c>
      <c r="J460" s="352">
        <f t="shared" si="42"/>
        <v>0</v>
      </c>
      <c r="K460" s="59"/>
    </row>
    <row r="461" spans="1:11" ht="16.25" customHeight="1">
      <c r="A461" s="532"/>
      <c r="B461" s="467" t="s">
        <v>108</v>
      </c>
      <c r="C461" s="469" t="s">
        <v>108</v>
      </c>
      <c r="D461" s="178">
        <f>$F$7</f>
        <v>0</v>
      </c>
      <c r="E461" s="100"/>
      <c r="F461" s="86"/>
      <c r="G461" s="335">
        <f t="shared" si="39"/>
        <v>0</v>
      </c>
      <c r="H461" s="377">
        <f t="shared" si="40"/>
        <v>0</v>
      </c>
      <c r="I461" s="324">
        <f t="shared" si="41"/>
        <v>0</v>
      </c>
      <c r="J461" s="352">
        <f t="shared" si="42"/>
        <v>0</v>
      </c>
      <c r="K461" s="59"/>
    </row>
    <row r="462" spans="1:11" ht="16.25" customHeight="1">
      <c r="A462" s="532"/>
      <c r="B462" s="467" t="s">
        <v>509</v>
      </c>
      <c r="C462" s="469" t="s">
        <v>510</v>
      </c>
      <c r="D462" s="84"/>
      <c r="E462" s="100"/>
      <c r="F462" s="86"/>
      <c r="G462" s="335">
        <f t="shared" si="39"/>
        <v>0</v>
      </c>
      <c r="H462" s="377">
        <f t="shared" si="40"/>
        <v>0</v>
      </c>
      <c r="I462" s="324">
        <f t="shared" si="41"/>
        <v>0</v>
      </c>
      <c r="J462" s="352">
        <f t="shared" si="42"/>
        <v>0</v>
      </c>
      <c r="K462" s="59"/>
    </row>
    <row r="463" spans="1:11" ht="16.25" customHeight="1">
      <c r="A463" s="532"/>
      <c r="B463" s="467" t="s">
        <v>108</v>
      </c>
      <c r="C463" s="469" t="s">
        <v>108</v>
      </c>
      <c r="D463" s="178">
        <f>$F$7</f>
        <v>0</v>
      </c>
      <c r="E463" s="100"/>
      <c r="F463" s="86"/>
      <c r="G463" s="335">
        <f t="shared" si="39"/>
        <v>0</v>
      </c>
      <c r="H463" s="377">
        <f t="shared" si="40"/>
        <v>0</v>
      </c>
      <c r="I463" s="324">
        <f t="shared" si="41"/>
        <v>0</v>
      </c>
      <c r="J463" s="352">
        <f t="shared" si="42"/>
        <v>0</v>
      </c>
      <c r="K463" s="59"/>
    </row>
    <row r="464" spans="1:11" ht="16.25" customHeight="1">
      <c r="A464" s="532"/>
      <c r="B464" s="467" t="s">
        <v>511</v>
      </c>
      <c r="C464" s="469" t="s">
        <v>512</v>
      </c>
      <c r="D464" s="84"/>
      <c r="E464" s="100"/>
      <c r="F464" s="86"/>
      <c r="G464" s="335">
        <f t="shared" si="39"/>
        <v>0</v>
      </c>
      <c r="H464" s="377">
        <f t="shared" si="40"/>
        <v>0</v>
      </c>
      <c r="I464" s="324">
        <f t="shared" si="41"/>
        <v>0</v>
      </c>
      <c r="J464" s="352">
        <f t="shared" si="42"/>
        <v>0</v>
      </c>
      <c r="K464" s="59"/>
    </row>
    <row r="465" spans="1:11" ht="16.25" customHeight="1">
      <c r="A465" s="532"/>
      <c r="B465" s="467" t="s">
        <v>108</v>
      </c>
      <c r="C465" s="469" t="s">
        <v>108</v>
      </c>
      <c r="D465" s="178">
        <f>$F$7</f>
        <v>0</v>
      </c>
      <c r="E465" s="100"/>
      <c r="F465" s="86"/>
      <c r="G465" s="335">
        <f t="shared" si="39"/>
        <v>0</v>
      </c>
      <c r="H465" s="377">
        <f t="shared" si="40"/>
        <v>0</v>
      </c>
      <c r="I465" s="324">
        <f t="shared" si="41"/>
        <v>0</v>
      </c>
      <c r="J465" s="352">
        <f t="shared" si="42"/>
        <v>0</v>
      </c>
      <c r="K465" s="59"/>
    </row>
    <row r="466" spans="1:11" ht="16.25" customHeight="1">
      <c r="A466" s="532"/>
      <c r="B466" s="467" t="s">
        <v>513</v>
      </c>
      <c r="C466" s="469" t="s">
        <v>514</v>
      </c>
      <c r="D466" s="84"/>
      <c r="E466" s="100"/>
      <c r="F466" s="86"/>
      <c r="G466" s="335">
        <f t="shared" si="39"/>
        <v>0</v>
      </c>
      <c r="H466" s="375">
        <f t="shared" si="40"/>
        <v>0</v>
      </c>
      <c r="I466" s="324">
        <f t="shared" si="41"/>
        <v>0</v>
      </c>
      <c r="J466" s="353">
        <f t="shared" si="42"/>
        <v>0</v>
      </c>
      <c r="K466" s="59"/>
    </row>
    <row r="467" spans="1:11" ht="16.25" customHeight="1">
      <c r="A467" s="532"/>
      <c r="B467" s="467" t="s">
        <v>108</v>
      </c>
      <c r="C467" s="469" t="s">
        <v>108</v>
      </c>
      <c r="D467" s="178">
        <f>$F$7</f>
        <v>0</v>
      </c>
      <c r="E467" s="100"/>
      <c r="F467" s="86"/>
      <c r="G467" s="336">
        <f t="shared" si="39"/>
        <v>0</v>
      </c>
      <c r="H467" s="380">
        <f t="shared" si="40"/>
        <v>0</v>
      </c>
      <c r="I467" s="324">
        <f t="shared" si="41"/>
        <v>0</v>
      </c>
      <c r="J467" s="350">
        <f t="shared" si="42"/>
        <v>0</v>
      </c>
      <c r="K467" s="59"/>
    </row>
    <row r="468" spans="1:11" s="38" customFormat="1" ht="5" customHeight="1" thickBot="1">
      <c r="A468" s="531"/>
      <c r="B468" s="284"/>
      <c r="C468" s="285"/>
      <c r="D468" s="286"/>
      <c r="E468" s="285"/>
      <c r="F468" s="287"/>
      <c r="G468" s="287"/>
      <c r="H468" s="288"/>
      <c r="I468" s="405"/>
      <c r="J468" s="289"/>
      <c r="K468" s="59"/>
    </row>
    <row r="469" spans="1:11" ht="8" customHeight="1" thickBot="1">
      <c r="A469" s="532"/>
      <c r="B469" s="102"/>
      <c r="C469" s="102"/>
      <c r="D469" s="180"/>
      <c r="E469" s="137"/>
      <c r="F469" s="138"/>
      <c r="G469" s="106"/>
      <c r="H469" s="107"/>
      <c r="I469" s="108"/>
      <c r="J469" s="109"/>
      <c r="K469" s="59"/>
    </row>
    <row r="470" spans="1:11" ht="16.25" customHeight="1">
      <c r="A470" s="535"/>
      <c r="B470" s="511" t="s">
        <v>136</v>
      </c>
      <c r="C470" s="512"/>
      <c r="D470" s="513"/>
      <c r="E470" s="512"/>
      <c r="F470" s="514"/>
      <c r="G470" s="514"/>
      <c r="H470" s="517"/>
      <c r="I470" s="518"/>
      <c r="J470" s="516"/>
      <c r="K470" s="69"/>
    </row>
    <row r="471" spans="1:11" ht="16.25" customHeight="1">
      <c r="A471" s="532"/>
      <c r="B471" s="70"/>
      <c r="C471" s="71"/>
      <c r="D471" s="72"/>
      <c r="E471" s="181"/>
      <c r="F471" s="74"/>
      <c r="G471" s="332">
        <f t="shared" ref="G471:G478" si="43">D471*E471*F471</f>
        <v>0</v>
      </c>
      <c r="H471" s="374">
        <f t="shared" ref="H471:H478" si="44">prowizja1</f>
        <v>0</v>
      </c>
      <c r="I471" s="324">
        <f t="shared" ref="I471:I478" si="45">G471+G471*H471%</f>
        <v>0</v>
      </c>
      <c r="J471" s="351">
        <f t="shared" ref="J471:J478" si="46">IF(OR(kurs1="",kurs1=0),0,I471/kurs1)</f>
        <v>0</v>
      </c>
      <c r="K471" s="59"/>
    </row>
    <row r="472" spans="1:11" ht="16.25" customHeight="1">
      <c r="A472" s="532"/>
      <c r="B472" s="87"/>
      <c r="C472" s="89"/>
      <c r="D472" s="84"/>
      <c r="E472" s="182"/>
      <c r="F472" s="86"/>
      <c r="G472" s="335">
        <f t="shared" si="43"/>
        <v>0</v>
      </c>
      <c r="H472" s="377">
        <f t="shared" si="44"/>
        <v>0</v>
      </c>
      <c r="I472" s="324">
        <f t="shared" si="45"/>
        <v>0</v>
      </c>
      <c r="J472" s="352">
        <f t="shared" si="46"/>
        <v>0</v>
      </c>
      <c r="K472" s="59"/>
    </row>
    <row r="473" spans="1:11" ht="16.25" customHeight="1">
      <c r="A473" s="532"/>
      <c r="B473" s="87"/>
      <c r="C473" s="89"/>
      <c r="D473" s="84"/>
      <c r="E473" s="182"/>
      <c r="F473" s="86"/>
      <c r="G473" s="335">
        <f t="shared" si="43"/>
        <v>0</v>
      </c>
      <c r="H473" s="377">
        <f t="shared" si="44"/>
        <v>0</v>
      </c>
      <c r="I473" s="324">
        <f t="shared" si="45"/>
        <v>0</v>
      </c>
      <c r="J473" s="352">
        <f t="shared" si="46"/>
        <v>0</v>
      </c>
      <c r="K473" s="59"/>
    </row>
    <row r="474" spans="1:11" ht="16.25" customHeight="1">
      <c r="A474" s="532"/>
      <c r="B474" s="87"/>
      <c r="C474" s="89"/>
      <c r="D474" s="84"/>
      <c r="E474" s="182"/>
      <c r="F474" s="86"/>
      <c r="G474" s="335">
        <f t="shared" si="43"/>
        <v>0</v>
      </c>
      <c r="H474" s="377">
        <f t="shared" si="44"/>
        <v>0</v>
      </c>
      <c r="I474" s="324">
        <f t="shared" si="45"/>
        <v>0</v>
      </c>
      <c r="J474" s="352">
        <f t="shared" si="46"/>
        <v>0</v>
      </c>
      <c r="K474" s="59"/>
    </row>
    <row r="475" spans="1:11" ht="16.25" customHeight="1">
      <c r="A475" s="532"/>
      <c r="B475" s="87"/>
      <c r="C475" s="89"/>
      <c r="D475" s="84"/>
      <c r="E475" s="182"/>
      <c r="F475" s="86"/>
      <c r="G475" s="335">
        <f t="shared" si="43"/>
        <v>0</v>
      </c>
      <c r="H475" s="377">
        <f t="shared" si="44"/>
        <v>0</v>
      </c>
      <c r="I475" s="324">
        <f t="shared" si="45"/>
        <v>0</v>
      </c>
      <c r="J475" s="352">
        <f t="shared" si="46"/>
        <v>0</v>
      </c>
      <c r="K475" s="59"/>
    </row>
    <row r="476" spans="1:11" ht="16.25" customHeight="1">
      <c r="A476" s="532"/>
      <c r="B476" s="87"/>
      <c r="C476" s="89"/>
      <c r="D476" s="84"/>
      <c r="E476" s="182"/>
      <c r="F476" s="86"/>
      <c r="G476" s="335">
        <f t="shared" si="43"/>
        <v>0</v>
      </c>
      <c r="H476" s="377">
        <f t="shared" si="44"/>
        <v>0</v>
      </c>
      <c r="I476" s="324">
        <f t="shared" si="45"/>
        <v>0</v>
      </c>
      <c r="J476" s="352">
        <f t="shared" si="46"/>
        <v>0</v>
      </c>
      <c r="K476" s="59"/>
    </row>
    <row r="477" spans="1:11" ht="16.25" customHeight="1">
      <c r="A477" s="532"/>
      <c r="B477" s="87"/>
      <c r="C477" s="89"/>
      <c r="D477" s="84"/>
      <c r="E477" s="182"/>
      <c r="F477" s="86"/>
      <c r="G477" s="335">
        <f t="shared" si="43"/>
        <v>0</v>
      </c>
      <c r="H477" s="375">
        <f t="shared" si="44"/>
        <v>0</v>
      </c>
      <c r="I477" s="324">
        <f t="shared" si="45"/>
        <v>0</v>
      </c>
      <c r="J477" s="353">
        <f t="shared" si="46"/>
        <v>0</v>
      </c>
      <c r="K477" s="59"/>
    </row>
    <row r="478" spans="1:11" ht="16.25" customHeight="1">
      <c r="A478" s="532"/>
      <c r="B478" s="87"/>
      <c r="C478" s="89"/>
      <c r="D478" s="84"/>
      <c r="E478" s="100"/>
      <c r="F478" s="86"/>
      <c r="G478" s="336">
        <f t="shared" si="43"/>
        <v>0</v>
      </c>
      <c r="H478" s="380">
        <f t="shared" si="44"/>
        <v>0</v>
      </c>
      <c r="I478" s="324">
        <f t="shared" si="45"/>
        <v>0</v>
      </c>
      <c r="J478" s="350">
        <f t="shared" si="46"/>
        <v>0</v>
      </c>
      <c r="K478" s="59"/>
    </row>
    <row r="479" spans="1:11" s="38" customFormat="1" ht="5" customHeight="1" thickBot="1">
      <c r="A479" s="531"/>
      <c r="B479" s="284"/>
      <c r="C479" s="285"/>
      <c r="D479" s="286"/>
      <c r="E479" s="285"/>
      <c r="F479" s="287"/>
      <c r="G479" s="287"/>
      <c r="H479" s="288"/>
      <c r="I479" s="405"/>
      <c r="J479" s="289"/>
      <c r="K479" s="59"/>
    </row>
    <row r="480" spans="1:11" ht="8" customHeight="1" thickBot="1">
      <c r="A480" s="532"/>
      <c r="B480" s="139"/>
      <c r="C480" s="139"/>
      <c r="D480" s="171"/>
      <c r="E480" s="172"/>
      <c r="F480" s="173"/>
      <c r="G480" s="174"/>
      <c r="H480" s="175"/>
      <c r="I480" s="176"/>
      <c r="J480" s="146"/>
      <c r="K480" s="98"/>
    </row>
    <row r="481" spans="1:11" ht="16.25" customHeight="1" thickBot="1">
      <c r="A481" s="532"/>
      <c r="B481" s="116"/>
      <c r="C481" s="147"/>
      <c r="D481" s="721" t="s">
        <v>147</v>
      </c>
      <c r="E481" s="722"/>
      <c r="F481" s="722"/>
      <c r="G481" s="319">
        <f>SUM(G392:G478)</f>
        <v>0</v>
      </c>
      <c r="H481" s="381">
        <f>AVERAGE(H392:H478)</f>
        <v>0</v>
      </c>
      <c r="I481" s="276">
        <f>SUM(I392:I478)</f>
        <v>0</v>
      </c>
      <c r="J481" s="354">
        <f>IF(OR(kurs1="",kurs1=0),0,I481/kurs1)</f>
        <v>0</v>
      </c>
      <c r="K481" s="59"/>
    </row>
    <row r="482" spans="1:11" ht="20" customHeight="1">
      <c r="A482" s="532"/>
      <c r="B482" s="116"/>
      <c r="C482" s="116"/>
      <c r="D482" s="117"/>
      <c r="E482" s="118"/>
      <c r="F482" s="119"/>
      <c r="G482" s="119"/>
      <c r="H482" s="120"/>
      <c r="I482" s="121"/>
      <c r="J482" s="122"/>
      <c r="K482" s="59"/>
    </row>
    <row r="483" spans="1:11" ht="20" customHeight="1">
      <c r="A483" s="533"/>
      <c r="B483" s="417" t="s">
        <v>906</v>
      </c>
      <c r="C483" s="418"/>
      <c r="D483" s="419"/>
      <c r="E483" s="418"/>
      <c r="F483" s="420"/>
      <c r="G483" s="421"/>
      <c r="H483" s="418"/>
      <c r="I483" s="418"/>
      <c r="J483" s="418"/>
      <c r="K483" s="61"/>
    </row>
    <row r="484" spans="1:11" ht="4" customHeight="1">
      <c r="A484" s="534"/>
      <c r="B484" s="62"/>
      <c r="C484" s="62"/>
      <c r="D484" s="62"/>
      <c r="E484" s="63"/>
      <c r="F484" s="64"/>
      <c r="G484" s="65"/>
      <c r="H484" s="66"/>
      <c r="I484" s="67"/>
      <c r="J484" s="68"/>
      <c r="K484" s="59"/>
    </row>
    <row r="485" spans="1:11" ht="20" customHeight="1">
      <c r="A485" s="532"/>
      <c r="B485" s="437" t="s">
        <v>88</v>
      </c>
      <c r="C485" s="438" t="s">
        <v>89</v>
      </c>
      <c r="D485" s="439" t="s">
        <v>90</v>
      </c>
      <c r="E485" s="440" t="s">
        <v>91</v>
      </c>
      <c r="F485" s="441" t="s">
        <v>92</v>
      </c>
      <c r="G485" s="442" t="s">
        <v>93</v>
      </c>
      <c r="H485" s="443" t="s">
        <v>94</v>
      </c>
      <c r="I485" s="445" t="s">
        <v>93</v>
      </c>
      <c r="J485" s="444" t="s">
        <v>93</v>
      </c>
      <c r="K485" s="59"/>
    </row>
    <row r="486" spans="1:11" ht="6" customHeight="1" thickBot="1">
      <c r="A486" s="534"/>
      <c r="B486" s="62"/>
      <c r="C486" s="62"/>
      <c r="D486" s="62"/>
      <c r="E486" s="63"/>
      <c r="F486" s="64"/>
      <c r="G486" s="65"/>
      <c r="H486" s="66"/>
      <c r="I486" s="67"/>
      <c r="J486" s="68"/>
      <c r="K486" s="59"/>
    </row>
    <row r="487" spans="1:11" ht="16.25" customHeight="1">
      <c r="A487" s="535"/>
      <c r="B487" s="511" t="s">
        <v>905</v>
      </c>
      <c r="C487" s="512"/>
      <c r="D487" s="513"/>
      <c r="E487" s="512"/>
      <c r="F487" s="514"/>
      <c r="G487" s="514"/>
      <c r="H487" s="517"/>
      <c r="I487" s="518"/>
      <c r="J487" s="516"/>
      <c r="K487" s="69"/>
    </row>
    <row r="488" spans="1:11" ht="16.25" customHeight="1">
      <c r="A488" s="532"/>
      <c r="B488" s="457" t="s">
        <v>515</v>
      </c>
      <c r="C488" s="458" t="s">
        <v>516</v>
      </c>
      <c r="D488" s="72"/>
      <c r="E488" s="99"/>
      <c r="F488" s="74"/>
      <c r="G488" s="332">
        <f>D488*E488*F488</f>
        <v>0</v>
      </c>
      <c r="H488" s="374">
        <f>prowizja1</f>
        <v>0</v>
      </c>
      <c r="I488" s="324">
        <f>G488+G488*H488%</f>
        <v>0</v>
      </c>
      <c r="J488" s="351">
        <f>IF(OR(kurs1="",kurs1=0),0,I488/kurs1)</f>
        <v>0</v>
      </c>
      <c r="K488" s="59"/>
    </row>
    <row r="489" spans="1:11" ht="16.25" customHeight="1">
      <c r="A489" s="532"/>
      <c r="B489" s="467" t="s">
        <v>517</v>
      </c>
      <c r="C489" s="469" t="s">
        <v>518</v>
      </c>
      <c r="D489" s="84"/>
      <c r="E489" s="100"/>
      <c r="F489" s="86"/>
      <c r="G489" s="335">
        <f>D489*E489*F489</f>
        <v>0</v>
      </c>
      <c r="H489" s="377">
        <f>prowizja1</f>
        <v>0</v>
      </c>
      <c r="I489" s="324">
        <f>G489+G489*H489%</f>
        <v>0</v>
      </c>
      <c r="J489" s="352">
        <f>IF(OR(kurs1="",kurs1=0),0,I489/kurs1)</f>
        <v>0</v>
      </c>
      <c r="K489" s="59"/>
    </row>
    <row r="490" spans="1:11" ht="16.25" customHeight="1">
      <c r="A490" s="532"/>
      <c r="B490" s="467" t="s">
        <v>519</v>
      </c>
      <c r="C490" s="469" t="s">
        <v>520</v>
      </c>
      <c r="D490" s="84"/>
      <c r="E490" s="100"/>
      <c r="F490" s="86"/>
      <c r="G490" s="335">
        <f>D490*E490*F490</f>
        <v>0</v>
      </c>
      <c r="H490" s="377">
        <f>prowizja1</f>
        <v>0</v>
      </c>
      <c r="I490" s="324">
        <f>G490+G490*H490%</f>
        <v>0</v>
      </c>
      <c r="J490" s="352">
        <f>IF(OR(kurs1="",kurs1=0),0,I490/kurs1)</f>
        <v>0</v>
      </c>
      <c r="K490" s="59"/>
    </row>
    <row r="491" spans="1:11" ht="16.25" customHeight="1">
      <c r="A491" s="532"/>
      <c r="B491" s="467" t="s">
        <v>521</v>
      </c>
      <c r="C491" s="469" t="s">
        <v>522</v>
      </c>
      <c r="D491" s="84"/>
      <c r="E491" s="100"/>
      <c r="F491" s="86"/>
      <c r="G491" s="335">
        <f>D491*E491*F491</f>
        <v>0</v>
      </c>
      <c r="H491" s="375">
        <f>prowizja1</f>
        <v>0</v>
      </c>
      <c r="I491" s="324">
        <f>G491+G491*H491%</f>
        <v>0</v>
      </c>
      <c r="J491" s="353">
        <f>IF(OR(kurs1="",kurs1=0),0,I491/kurs1)</f>
        <v>0</v>
      </c>
      <c r="K491" s="59"/>
    </row>
    <row r="492" spans="1:11" ht="16.25" customHeight="1">
      <c r="A492" s="532"/>
      <c r="B492" s="467" t="s">
        <v>523</v>
      </c>
      <c r="C492" s="469" t="s">
        <v>524</v>
      </c>
      <c r="D492" s="84"/>
      <c r="E492" s="100"/>
      <c r="F492" s="86"/>
      <c r="G492" s="336">
        <f>D492*E492*F492</f>
        <v>0</v>
      </c>
      <c r="H492" s="380">
        <f>prowizja1</f>
        <v>0</v>
      </c>
      <c r="I492" s="324">
        <f>G492+G492*H492%</f>
        <v>0</v>
      </c>
      <c r="J492" s="350">
        <f>IF(OR(kurs1="",kurs1=0),0,I492/kurs1)</f>
        <v>0</v>
      </c>
      <c r="K492" s="59"/>
    </row>
    <row r="493" spans="1:11" ht="4.5" customHeight="1">
      <c r="A493" s="532"/>
      <c r="B493" s="278"/>
      <c r="C493" s="279"/>
      <c r="D493" s="280"/>
      <c r="E493" s="279"/>
      <c r="F493" s="281"/>
      <c r="G493" s="281"/>
      <c r="H493" s="282"/>
      <c r="I493" s="404"/>
      <c r="J493" s="283"/>
      <c r="K493" s="59"/>
    </row>
    <row r="494" spans="1:11" ht="16.25" customHeight="1">
      <c r="A494" s="532"/>
      <c r="B494" s="461" t="s">
        <v>525</v>
      </c>
      <c r="C494" s="470" t="s">
        <v>526</v>
      </c>
      <c r="D494" s="81"/>
      <c r="E494" s="100"/>
      <c r="F494" s="83"/>
      <c r="G494" s="334">
        <f>D494*E494*F494</f>
        <v>0</v>
      </c>
      <c r="H494" s="376">
        <f>prowizja1</f>
        <v>0</v>
      </c>
      <c r="I494" s="324">
        <f>G494+G494*H494%</f>
        <v>0</v>
      </c>
      <c r="J494" s="350">
        <f>IF(OR(kurs1="",kurs1=0),0,I494/kurs1)</f>
        <v>0</v>
      </c>
      <c r="K494" s="59"/>
    </row>
    <row r="495" spans="1:11" ht="16.25" customHeight="1">
      <c r="A495" s="532"/>
      <c r="B495" s="467" t="s">
        <v>527</v>
      </c>
      <c r="C495" s="469" t="s">
        <v>528</v>
      </c>
      <c r="D495" s="84"/>
      <c r="E495" s="100"/>
      <c r="F495" s="86"/>
      <c r="G495" s="335">
        <f>D495*E495*F495</f>
        <v>0</v>
      </c>
      <c r="H495" s="375">
        <f>prowizja1</f>
        <v>0</v>
      </c>
      <c r="I495" s="324">
        <f>G495+G495*H495%</f>
        <v>0</v>
      </c>
      <c r="J495" s="353">
        <f>IF(OR(kurs1="",kurs1=0),0,I495/kurs1)</f>
        <v>0</v>
      </c>
      <c r="K495" s="59"/>
    </row>
    <row r="496" spans="1:11" ht="16.25" customHeight="1">
      <c r="A496" s="532"/>
      <c r="B496" s="467" t="s">
        <v>529</v>
      </c>
      <c r="C496" s="469" t="s">
        <v>530</v>
      </c>
      <c r="D496" s="84"/>
      <c r="E496" s="100"/>
      <c r="F496" s="86"/>
      <c r="G496" s="336">
        <f>D496*E496*F496</f>
        <v>0</v>
      </c>
      <c r="H496" s="380">
        <f>prowizja1</f>
        <v>0</v>
      </c>
      <c r="I496" s="324">
        <f>G496+G496*H496%</f>
        <v>0</v>
      </c>
      <c r="J496" s="350">
        <f>IF(OR(kurs1="",kurs1=0),0,I496/kurs1)</f>
        <v>0</v>
      </c>
      <c r="K496" s="59"/>
    </row>
    <row r="497" spans="1:11" ht="4.5" customHeight="1">
      <c r="A497" s="532"/>
      <c r="B497" s="278"/>
      <c r="C497" s="279"/>
      <c r="D497" s="280"/>
      <c r="E497" s="279"/>
      <c r="F497" s="281"/>
      <c r="G497" s="281"/>
      <c r="H497" s="282"/>
      <c r="I497" s="404"/>
      <c r="J497" s="283"/>
      <c r="K497" s="59"/>
    </row>
    <row r="498" spans="1:11" ht="16.25" customHeight="1">
      <c r="A498" s="532"/>
      <c r="B498" s="461" t="s">
        <v>531</v>
      </c>
      <c r="C498" s="470" t="s">
        <v>532</v>
      </c>
      <c r="D498" s="81"/>
      <c r="E498" s="100"/>
      <c r="F498" s="83"/>
      <c r="G498" s="334">
        <f>D498*E498*F498</f>
        <v>0</v>
      </c>
      <c r="H498" s="376">
        <f>prowizja1</f>
        <v>0</v>
      </c>
      <c r="I498" s="324">
        <f>G498+G498*H498%</f>
        <v>0</v>
      </c>
      <c r="J498" s="350">
        <f>IF(OR(kurs1="",kurs1=0),0,I498/kurs1)</f>
        <v>0</v>
      </c>
      <c r="K498" s="59"/>
    </row>
    <row r="499" spans="1:11" ht="16.25" customHeight="1">
      <c r="A499" s="532"/>
      <c r="B499" s="467" t="s">
        <v>533</v>
      </c>
      <c r="C499" s="469" t="s">
        <v>534</v>
      </c>
      <c r="D499" s="84"/>
      <c r="E499" s="100"/>
      <c r="F499" s="86"/>
      <c r="G499" s="335">
        <f>D499*E499*F499</f>
        <v>0</v>
      </c>
      <c r="H499" s="377">
        <f>prowizja1</f>
        <v>0</v>
      </c>
      <c r="I499" s="324">
        <f>G499+G499*H499%</f>
        <v>0</v>
      </c>
      <c r="J499" s="352">
        <f>IF(OR(kurs1="",kurs1=0),0,I499/kurs1)</f>
        <v>0</v>
      </c>
      <c r="K499" s="59"/>
    </row>
    <row r="500" spans="1:11" ht="16.25" customHeight="1">
      <c r="A500" s="532"/>
      <c r="B500" s="475" t="s">
        <v>535</v>
      </c>
      <c r="C500" s="468" t="s">
        <v>536</v>
      </c>
      <c r="D500" s="84"/>
      <c r="E500" s="100"/>
      <c r="F500" s="86"/>
      <c r="G500" s="335">
        <f>D500*E500*F500</f>
        <v>0</v>
      </c>
      <c r="H500" s="377">
        <f>prowizja1</f>
        <v>0</v>
      </c>
      <c r="I500" s="324">
        <f>G500+G500*H500%</f>
        <v>0</v>
      </c>
      <c r="J500" s="352">
        <f>IF(OR(kurs1="",kurs1=0),0,I500/kurs1)</f>
        <v>0</v>
      </c>
      <c r="K500" s="59"/>
    </row>
    <row r="501" spans="1:11" ht="16.25" customHeight="1">
      <c r="A501" s="532"/>
      <c r="B501" s="475" t="s">
        <v>537</v>
      </c>
      <c r="C501" s="468" t="s">
        <v>538</v>
      </c>
      <c r="D501" s="84"/>
      <c r="E501" s="100"/>
      <c r="F501" s="86"/>
      <c r="G501" s="335">
        <f>D501*E501*F501</f>
        <v>0</v>
      </c>
      <c r="H501" s="375">
        <f>prowizja1</f>
        <v>0</v>
      </c>
      <c r="I501" s="324">
        <f>G501+G501*H501%</f>
        <v>0</v>
      </c>
      <c r="J501" s="353">
        <f>IF(OR(kurs1="",kurs1=0),0,I501/kurs1)</f>
        <v>0</v>
      </c>
      <c r="K501" s="59"/>
    </row>
    <row r="502" spans="1:11" ht="16.25" customHeight="1">
      <c r="A502" s="532"/>
      <c r="B502" s="475" t="s">
        <v>108</v>
      </c>
      <c r="C502" s="468" t="s">
        <v>108</v>
      </c>
      <c r="D502" s="178"/>
      <c r="E502" s="100"/>
      <c r="F502" s="86"/>
      <c r="G502" s="336">
        <f>D502*E502*F502</f>
        <v>0</v>
      </c>
      <c r="H502" s="380">
        <f>prowizja1</f>
        <v>0</v>
      </c>
      <c r="I502" s="324">
        <f>G502+G502*H502%</f>
        <v>0</v>
      </c>
      <c r="J502" s="350">
        <f>IF(OR(kurs1="",kurs1=0),0,I502/kurs1)</f>
        <v>0</v>
      </c>
      <c r="K502" s="59"/>
    </row>
    <row r="503" spans="1:11" ht="4.5" customHeight="1">
      <c r="A503" s="532"/>
      <c r="B503" s="278"/>
      <c r="C503" s="279"/>
      <c r="D503" s="280"/>
      <c r="E503" s="279"/>
      <c r="F503" s="281"/>
      <c r="G503" s="281"/>
      <c r="H503" s="282"/>
      <c r="I503" s="404"/>
      <c r="J503" s="283"/>
      <c r="K503" s="59"/>
    </row>
    <row r="504" spans="1:11" ht="16.25" customHeight="1">
      <c r="A504" s="532"/>
      <c r="B504" s="461" t="s">
        <v>539</v>
      </c>
      <c r="C504" s="470" t="s">
        <v>540</v>
      </c>
      <c r="D504" s="81"/>
      <c r="E504" s="100"/>
      <c r="F504" s="83"/>
      <c r="G504" s="334">
        <f>D504*E504*F504</f>
        <v>0</v>
      </c>
      <c r="H504" s="376">
        <f>prowizja1</f>
        <v>0</v>
      </c>
      <c r="I504" s="324">
        <f>G504+G504*H504%</f>
        <v>0</v>
      </c>
      <c r="J504" s="350">
        <f>IF(OR(kurs1="",kurs1=0),0,I504/kurs1)</f>
        <v>0</v>
      </c>
      <c r="K504" s="59"/>
    </row>
    <row r="505" spans="1:11" ht="16.25" customHeight="1">
      <c r="A505" s="532"/>
      <c r="B505" s="467" t="s">
        <v>368</v>
      </c>
      <c r="C505" s="468" t="s">
        <v>369</v>
      </c>
      <c r="D505" s="84"/>
      <c r="E505" s="100"/>
      <c r="F505" s="86"/>
      <c r="G505" s="335">
        <f>D505*E505*F505</f>
        <v>0</v>
      </c>
      <c r="H505" s="377">
        <f>prowizja1</f>
        <v>0</v>
      </c>
      <c r="I505" s="324">
        <f>G505+G505*H505%</f>
        <v>0</v>
      </c>
      <c r="J505" s="352">
        <f>IF(OR(kurs1="",kurs1=0),0,I505/kurs1)</f>
        <v>0</v>
      </c>
      <c r="K505" s="59"/>
    </row>
    <row r="506" spans="1:11" ht="16.25" customHeight="1">
      <c r="A506" s="532"/>
      <c r="B506" s="467" t="s">
        <v>541</v>
      </c>
      <c r="C506" s="468" t="s">
        <v>542</v>
      </c>
      <c r="D506" s="84"/>
      <c r="E506" s="100"/>
      <c r="F506" s="86"/>
      <c r="G506" s="335">
        <f>D506*E506*F506</f>
        <v>0</v>
      </c>
      <c r="H506" s="375">
        <f>prowizja1</f>
        <v>0</v>
      </c>
      <c r="I506" s="324">
        <f>G506+G506*H506%</f>
        <v>0</v>
      </c>
      <c r="J506" s="353">
        <f>IF(OR(kurs1="",kurs1=0),0,I506/kurs1)</f>
        <v>0</v>
      </c>
      <c r="K506" s="59"/>
    </row>
    <row r="507" spans="1:11" ht="16.25" customHeight="1">
      <c r="A507" s="532"/>
      <c r="B507" s="467" t="s">
        <v>543</v>
      </c>
      <c r="C507" s="469" t="s">
        <v>544</v>
      </c>
      <c r="D507" s="84"/>
      <c r="E507" s="100"/>
      <c r="F507" s="86"/>
      <c r="G507" s="336">
        <f>D507*E507*F507</f>
        <v>0</v>
      </c>
      <c r="H507" s="380">
        <f>prowizja1</f>
        <v>0</v>
      </c>
      <c r="I507" s="324">
        <f>G507+G507*H507%</f>
        <v>0</v>
      </c>
      <c r="J507" s="350">
        <f>IF(OR(kurs1="",kurs1=0),0,I507/kurs1)</f>
        <v>0</v>
      </c>
      <c r="K507" s="59"/>
    </row>
    <row r="508" spans="1:11" s="38" customFormat="1" ht="5" customHeight="1" thickBot="1">
      <c r="A508" s="531"/>
      <c r="B508" s="284"/>
      <c r="C508" s="285"/>
      <c r="D508" s="286"/>
      <c r="E508" s="285"/>
      <c r="F508" s="287"/>
      <c r="G508" s="287"/>
      <c r="H508" s="288"/>
      <c r="I508" s="405"/>
      <c r="J508" s="289"/>
      <c r="K508" s="59"/>
    </row>
    <row r="509" spans="1:11" ht="8" customHeight="1" thickBot="1">
      <c r="A509" s="532"/>
      <c r="B509" s="102"/>
      <c r="C509" s="102"/>
      <c r="D509" s="136"/>
      <c r="E509" s="137"/>
      <c r="F509" s="138"/>
      <c r="G509" s="106"/>
      <c r="H509" s="107"/>
      <c r="I509" s="108"/>
      <c r="J509" s="109"/>
      <c r="K509" s="59"/>
    </row>
    <row r="510" spans="1:11" ht="16.25" customHeight="1">
      <c r="A510" s="535"/>
      <c r="B510" s="511" t="s">
        <v>136</v>
      </c>
      <c r="C510" s="512"/>
      <c r="D510" s="513"/>
      <c r="E510" s="512"/>
      <c r="F510" s="514"/>
      <c r="G510" s="514"/>
      <c r="H510" s="517"/>
      <c r="I510" s="518"/>
      <c r="J510" s="516"/>
      <c r="K510" s="69"/>
    </row>
    <row r="511" spans="1:11" ht="16.25" customHeight="1">
      <c r="A511" s="532"/>
      <c r="B511" s="70"/>
      <c r="C511" s="71"/>
      <c r="D511" s="72"/>
      <c r="E511" s="181"/>
      <c r="F511" s="74"/>
      <c r="G511" s="332">
        <f t="shared" ref="G511:G518" si="47">D511*E511*F511</f>
        <v>0</v>
      </c>
      <c r="H511" s="374">
        <f t="shared" ref="H511:H518" si="48">prowizja1</f>
        <v>0</v>
      </c>
      <c r="I511" s="324">
        <f t="shared" ref="I511:I518" si="49">G511+G511*H511%</f>
        <v>0</v>
      </c>
      <c r="J511" s="351">
        <f t="shared" ref="J511:J518" si="50">IF(OR(kurs1="",kurs1=0),0,I511/kurs1)</f>
        <v>0</v>
      </c>
      <c r="K511" s="59"/>
    </row>
    <row r="512" spans="1:11" ht="16.25" customHeight="1">
      <c r="A512" s="532"/>
      <c r="B512" s="87"/>
      <c r="C512" s="89"/>
      <c r="D512" s="84"/>
      <c r="E512" s="100"/>
      <c r="F512" s="86"/>
      <c r="G512" s="335">
        <f t="shared" si="47"/>
        <v>0</v>
      </c>
      <c r="H512" s="377">
        <f t="shared" si="48"/>
        <v>0</v>
      </c>
      <c r="I512" s="324">
        <f t="shared" si="49"/>
        <v>0</v>
      </c>
      <c r="J512" s="352">
        <f t="shared" si="50"/>
        <v>0</v>
      </c>
      <c r="K512" s="59"/>
    </row>
    <row r="513" spans="1:11" ht="16.25" customHeight="1">
      <c r="A513" s="532"/>
      <c r="B513" s="87"/>
      <c r="C513" s="89"/>
      <c r="D513" s="84"/>
      <c r="E513" s="100"/>
      <c r="F513" s="86"/>
      <c r="G513" s="335">
        <f t="shared" si="47"/>
        <v>0</v>
      </c>
      <c r="H513" s="377">
        <f t="shared" si="48"/>
        <v>0</v>
      </c>
      <c r="I513" s="324">
        <f t="shared" si="49"/>
        <v>0</v>
      </c>
      <c r="J513" s="352">
        <f t="shared" si="50"/>
        <v>0</v>
      </c>
      <c r="K513" s="59"/>
    </row>
    <row r="514" spans="1:11" ht="16.25" customHeight="1">
      <c r="A514" s="532"/>
      <c r="B514" s="87"/>
      <c r="C514" s="89"/>
      <c r="D514" s="84"/>
      <c r="E514" s="100"/>
      <c r="F514" s="86"/>
      <c r="G514" s="335">
        <f t="shared" si="47"/>
        <v>0</v>
      </c>
      <c r="H514" s="377">
        <f t="shared" si="48"/>
        <v>0</v>
      </c>
      <c r="I514" s="324">
        <f t="shared" si="49"/>
        <v>0</v>
      </c>
      <c r="J514" s="352">
        <f t="shared" si="50"/>
        <v>0</v>
      </c>
      <c r="K514" s="59"/>
    </row>
    <row r="515" spans="1:11" ht="16.25" customHeight="1">
      <c r="A515" s="532"/>
      <c r="B515" s="87"/>
      <c r="C515" s="89"/>
      <c r="D515" s="84"/>
      <c r="E515" s="100"/>
      <c r="F515" s="86"/>
      <c r="G515" s="335">
        <f t="shared" si="47"/>
        <v>0</v>
      </c>
      <c r="H515" s="377">
        <f t="shared" si="48"/>
        <v>0</v>
      </c>
      <c r="I515" s="324">
        <f t="shared" si="49"/>
        <v>0</v>
      </c>
      <c r="J515" s="352">
        <f t="shared" si="50"/>
        <v>0</v>
      </c>
      <c r="K515" s="59"/>
    </row>
    <row r="516" spans="1:11" ht="16.25" customHeight="1">
      <c r="A516" s="532"/>
      <c r="B516" s="87"/>
      <c r="C516" s="89"/>
      <c r="D516" s="84"/>
      <c r="E516" s="100"/>
      <c r="F516" s="86"/>
      <c r="G516" s="335">
        <f t="shared" si="47"/>
        <v>0</v>
      </c>
      <c r="H516" s="377">
        <f t="shared" si="48"/>
        <v>0</v>
      </c>
      <c r="I516" s="324">
        <f t="shared" si="49"/>
        <v>0</v>
      </c>
      <c r="J516" s="352">
        <f t="shared" si="50"/>
        <v>0</v>
      </c>
      <c r="K516" s="59"/>
    </row>
    <row r="517" spans="1:11" ht="16.25" customHeight="1">
      <c r="A517" s="532"/>
      <c r="B517" s="87"/>
      <c r="C517" s="89"/>
      <c r="D517" s="84"/>
      <c r="E517" s="100"/>
      <c r="F517" s="86"/>
      <c r="G517" s="335">
        <f t="shared" si="47"/>
        <v>0</v>
      </c>
      <c r="H517" s="375">
        <f t="shared" si="48"/>
        <v>0</v>
      </c>
      <c r="I517" s="324">
        <f t="shared" si="49"/>
        <v>0</v>
      </c>
      <c r="J517" s="353">
        <f t="shared" si="50"/>
        <v>0</v>
      </c>
      <c r="K517" s="59"/>
    </row>
    <row r="518" spans="1:11" ht="16.25" customHeight="1">
      <c r="A518" s="532"/>
      <c r="B518" s="87"/>
      <c r="C518" s="89"/>
      <c r="D518" s="84"/>
      <c r="E518" s="182"/>
      <c r="F518" s="86"/>
      <c r="G518" s="336">
        <f t="shared" si="47"/>
        <v>0</v>
      </c>
      <c r="H518" s="380">
        <f t="shared" si="48"/>
        <v>0</v>
      </c>
      <c r="I518" s="324">
        <f t="shared" si="49"/>
        <v>0</v>
      </c>
      <c r="J518" s="350">
        <f t="shared" si="50"/>
        <v>0</v>
      </c>
      <c r="K518" s="59"/>
    </row>
    <row r="519" spans="1:11" s="38" customFormat="1" ht="5" customHeight="1" thickBot="1">
      <c r="A519" s="531"/>
      <c r="B519" s="284"/>
      <c r="C519" s="285"/>
      <c r="D519" s="286"/>
      <c r="E519" s="285"/>
      <c r="F519" s="287"/>
      <c r="G519" s="287"/>
      <c r="H519" s="288"/>
      <c r="I519" s="405"/>
      <c r="J519" s="289"/>
      <c r="K519" s="59"/>
    </row>
    <row r="520" spans="1:11" ht="8" customHeight="1" thickBot="1">
      <c r="A520" s="531"/>
      <c r="B520" s="139"/>
      <c r="C520" s="139"/>
      <c r="D520" s="171"/>
      <c r="E520" s="172"/>
      <c r="F520" s="173"/>
      <c r="G520" s="174"/>
      <c r="H520" s="175"/>
      <c r="I520" s="183"/>
      <c r="J520" s="146"/>
      <c r="K520" s="98"/>
    </row>
    <row r="521" spans="1:11" ht="16.25" customHeight="1" thickBot="1">
      <c r="A521" s="532"/>
      <c r="B521" s="116"/>
      <c r="C521" s="147"/>
      <c r="D521" s="721" t="s">
        <v>147</v>
      </c>
      <c r="E521" s="723"/>
      <c r="F521" s="723"/>
      <c r="G521" s="320">
        <f>SUM(G488:G518)</f>
        <v>0</v>
      </c>
      <c r="H521" s="384">
        <f>AVERAGE(H488:H518)</f>
        <v>0</v>
      </c>
      <c r="I521" s="276">
        <f>SUM(I488:I518)</f>
        <v>0</v>
      </c>
      <c r="J521" s="354">
        <f>IF(OR(kurs1="",kurs1=0),0,I521/kurs1)</f>
        <v>0</v>
      </c>
      <c r="K521" s="59"/>
    </row>
    <row r="522" spans="1:11" ht="20" customHeight="1">
      <c r="A522" s="532"/>
      <c r="B522" s="116"/>
      <c r="C522" s="116"/>
      <c r="D522" s="117"/>
      <c r="E522" s="118"/>
      <c r="F522" s="119"/>
      <c r="G522" s="119"/>
      <c r="H522" s="120"/>
      <c r="I522" s="121"/>
      <c r="J522" s="122"/>
      <c r="K522" s="59"/>
    </row>
    <row r="523" spans="1:11" ht="20" customHeight="1">
      <c r="A523" s="533"/>
      <c r="B523" s="417" t="s">
        <v>545</v>
      </c>
      <c r="C523" s="418"/>
      <c r="D523" s="419"/>
      <c r="E523" s="418"/>
      <c r="F523" s="420"/>
      <c r="G523" s="421"/>
      <c r="H523" s="418"/>
      <c r="I523" s="418"/>
      <c r="J523" s="418"/>
      <c r="K523" s="61"/>
    </row>
    <row r="524" spans="1:11" ht="4" customHeight="1">
      <c r="A524" s="534"/>
      <c r="B524" s="62"/>
      <c r="C524" s="62"/>
      <c r="D524" s="62"/>
      <c r="E524" s="63"/>
      <c r="F524" s="64"/>
      <c r="G524" s="65"/>
      <c r="H524" s="66"/>
      <c r="I524" s="67"/>
      <c r="J524" s="68"/>
      <c r="K524" s="59"/>
    </row>
    <row r="525" spans="1:11" ht="20" customHeight="1">
      <c r="A525" s="532"/>
      <c r="B525" s="437" t="s">
        <v>88</v>
      </c>
      <c r="C525" s="438" t="s">
        <v>89</v>
      </c>
      <c r="D525" s="439" t="s">
        <v>90</v>
      </c>
      <c r="E525" s="440" t="s">
        <v>91</v>
      </c>
      <c r="F525" s="441" t="s">
        <v>92</v>
      </c>
      <c r="G525" s="442" t="s">
        <v>93</v>
      </c>
      <c r="H525" s="443" t="s">
        <v>94</v>
      </c>
      <c r="I525" s="445" t="s">
        <v>93</v>
      </c>
      <c r="J525" s="444" t="s">
        <v>93</v>
      </c>
      <c r="K525" s="59"/>
    </row>
    <row r="526" spans="1:11" ht="6" customHeight="1" thickBot="1">
      <c r="A526" s="534"/>
      <c r="B526" s="62"/>
      <c r="C526" s="62"/>
      <c r="D526" s="62"/>
      <c r="E526" s="63"/>
      <c r="F526" s="64"/>
      <c r="G526" s="65"/>
      <c r="H526" s="66"/>
      <c r="I526" s="67"/>
      <c r="J526" s="68"/>
      <c r="K526" s="59"/>
    </row>
    <row r="527" spans="1:11" ht="16.25" customHeight="1">
      <c r="A527" s="535"/>
      <c r="B527" s="519" t="s">
        <v>907</v>
      </c>
      <c r="C527" s="518"/>
      <c r="D527" s="513"/>
      <c r="E527" s="512"/>
      <c r="F527" s="514"/>
      <c r="G527" s="521"/>
      <c r="H527" s="522"/>
      <c r="I527" s="518"/>
      <c r="J527" s="523"/>
      <c r="K527" s="69"/>
    </row>
    <row r="528" spans="1:11" ht="16.25" customHeight="1">
      <c r="A528" s="532"/>
      <c r="B528" s="299" t="s">
        <v>546</v>
      </c>
      <c r="C528" s="436" t="s">
        <v>547</v>
      </c>
      <c r="D528" s="307"/>
      <c r="E528" s="308"/>
      <c r="F528" s="309"/>
      <c r="G528" s="303"/>
      <c r="H528" s="304"/>
      <c r="I528" s="408"/>
      <c r="J528" s="305"/>
      <c r="K528" s="59"/>
    </row>
    <row r="529" spans="1:11" ht="16.25" customHeight="1">
      <c r="A529" s="532"/>
      <c r="B529" s="493" t="s">
        <v>548</v>
      </c>
      <c r="C529" s="494" t="s">
        <v>549</v>
      </c>
      <c r="D529" s="84"/>
      <c r="E529" s="100"/>
      <c r="F529" s="86"/>
      <c r="G529" s="334">
        <f>D529*E529*F529</f>
        <v>0</v>
      </c>
      <c r="H529" s="376">
        <f t="shared" ref="H529:H537" si="51">prowizja1</f>
        <v>0</v>
      </c>
      <c r="I529" s="324">
        <f>G529+G529*H529%</f>
        <v>0</v>
      </c>
      <c r="J529" s="350">
        <f t="shared" ref="J529:J537" si="52">IF(OR(kurs1="",kurs1=0),0,I529/kurs1)</f>
        <v>0</v>
      </c>
      <c r="K529" s="59"/>
    </row>
    <row r="530" spans="1:11" ht="16.25" customHeight="1">
      <c r="A530" s="532"/>
      <c r="B530" s="75" t="s">
        <v>550</v>
      </c>
      <c r="C530" s="495" t="s">
        <v>551</v>
      </c>
      <c r="D530" s="84"/>
      <c r="E530" s="100"/>
      <c r="F530" s="86"/>
      <c r="G530" s="335">
        <f>D530*E530*F530</f>
        <v>0</v>
      </c>
      <c r="H530" s="377">
        <f t="shared" si="51"/>
        <v>0</v>
      </c>
      <c r="I530" s="324">
        <f>G530+G530*H530%</f>
        <v>0</v>
      </c>
      <c r="J530" s="352">
        <f t="shared" si="52"/>
        <v>0</v>
      </c>
      <c r="K530" s="59"/>
    </row>
    <row r="531" spans="1:11" ht="16.25" customHeight="1">
      <c r="A531" s="532"/>
      <c r="B531" s="75" t="s">
        <v>998</v>
      </c>
      <c r="C531" s="495" t="s">
        <v>552</v>
      </c>
      <c r="D531" s="84"/>
      <c r="E531" s="100"/>
      <c r="F531" s="86"/>
      <c r="G531" s="335">
        <f t="shared" ref="G531:G535" si="53">D531*E531*F531</f>
        <v>0</v>
      </c>
      <c r="H531" s="377">
        <f t="shared" si="51"/>
        <v>0</v>
      </c>
      <c r="I531" s="324">
        <f t="shared" ref="I531:I535" si="54">G531+G531*H531%</f>
        <v>0</v>
      </c>
      <c r="J531" s="352">
        <f t="shared" si="52"/>
        <v>0</v>
      </c>
      <c r="K531" s="59"/>
    </row>
    <row r="532" spans="1:11" ht="16.25" customHeight="1">
      <c r="A532" s="532"/>
      <c r="B532" s="75" t="s">
        <v>999</v>
      </c>
      <c r="C532" s="495" t="s">
        <v>1004</v>
      </c>
      <c r="D532" s="84"/>
      <c r="E532" s="100"/>
      <c r="F532" s="86"/>
      <c r="G532" s="335">
        <f t="shared" si="53"/>
        <v>0</v>
      </c>
      <c r="H532" s="377">
        <f t="shared" si="51"/>
        <v>0</v>
      </c>
      <c r="I532" s="324">
        <f t="shared" si="54"/>
        <v>0</v>
      </c>
      <c r="J532" s="352">
        <f t="shared" si="52"/>
        <v>0</v>
      </c>
      <c r="K532" s="59"/>
    </row>
    <row r="533" spans="1:11" ht="16.25" customHeight="1">
      <c r="A533" s="532"/>
      <c r="B533" s="75" t="s">
        <v>1000</v>
      </c>
      <c r="C533" s="495" t="s">
        <v>1005</v>
      </c>
      <c r="D533" s="84"/>
      <c r="E533" s="100"/>
      <c r="F533" s="86"/>
      <c r="G533" s="335">
        <f t="shared" si="53"/>
        <v>0</v>
      </c>
      <c r="H533" s="377">
        <f t="shared" si="51"/>
        <v>0</v>
      </c>
      <c r="I533" s="324">
        <f t="shared" si="54"/>
        <v>0</v>
      </c>
      <c r="J533" s="352">
        <f t="shared" si="52"/>
        <v>0</v>
      </c>
      <c r="K533" s="59"/>
    </row>
    <row r="534" spans="1:11" ht="16.25" customHeight="1">
      <c r="A534" s="532"/>
      <c r="B534" s="75" t="s">
        <v>1001</v>
      </c>
      <c r="C534" s="495" t="s">
        <v>1006</v>
      </c>
      <c r="D534" s="84"/>
      <c r="E534" s="100"/>
      <c r="F534" s="86"/>
      <c r="G534" s="335">
        <f t="shared" si="53"/>
        <v>0</v>
      </c>
      <c r="H534" s="377">
        <f t="shared" si="51"/>
        <v>0</v>
      </c>
      <c r="I534" s="324">
        <f t="shared" si="54"/>
        <v>0</v>
      </c>
      <c r="J534" s="352">
        <f t="shared" si="52"/>
        <v>0</v>
      </c>
      <c r="K534" s="59"/>
    </row>
    <row r="535" spans="1:11" ht="16.25" customHeight="1">
      <c r="A535" s="532"/>
      <c r="B535" s="75" t="s">
        <v>1002</v>
      </c>
      <c r="C535" s="495" t="s">
        <v>1007</v>
      </c>
      <c r="D535" s="84"/>
      <c r="E535" s="100"/>
      <c r="F535" s="86"/>
      <c r="G535" s="335">
        <f t="shared" si="53"/>
        <v>0</v>
      </c>
      <c r="H535" s="377">
        <f t="shared" si="51"/>
        <v>0</v>
      </c>
      <c r="I535" s="324">
        <f t="shared" si="54"/>
        <v>0</v>
      </c>
      <c r="J535" s="352">
        <f t="shared" si="52"/>
        <v>0</v>
      </c>
      <c r="K535" s="59"/>
    </row>
    <row r="536" spans="1:11" ht="16.25" customHeight="1">
      <c r="A536" s="532"/>
      <c r="B536" s="75" t="s">
        <v>1003</v>
      </c>
      <c r="C536" s="495" t="s">
        <v>1008</v>
      </c>
      <c r="D536" s="84"/>
      <c r="E536" s="100"/>
      <c r="F536" s="86"/>
      <c r="G536" s="335">
        <f>D536*E536*F536</f>
        <v>0</v>
      </c>
      <c r="H536" s="375">
        <f t="shared" si="51"/>
        <v>0</v>
      </c>
      <c r="I536" s="324">
        <f>G536+G536*H536%</f>
        <v>0</v>
      </c>
      <c r="J536" s="353">
        <f t="shared" si="52"/>
        <v>0</v>
      </c>
      <c r="K536" s="59"/>
    </row>
    <row r="537" spans="1:11" ht="16.25" customHeight="1">
      <c r="A537" s="532"/>
      <c r="B537" s="184"/>
      <c r="C537" s="496" t="s">
        <v>1009</v>
      </c>
      <c r="D537" s="84"/>
      <c r="E537" s="100"/>
      <c r="F537" s="86"/>
      <c r="G537" s="336">
        <f>D537*E537*F537</f>
        <v>0</v>
      </c>
      <c r="H537" s="380">
        <f t="shared" si="51"/>
        <v>0</v>
      </c>
      <c r="I537" s="324">
        <f>G537+G537*H537%</f>
        <v>0</v>
      </c>
      <c r="J537" s="350">
        <f t="shared" si="52"/>
        <v>0</v>
      </c>
      <c r="K537" s="59"/>
    </row>
    <row r="538" spans="1:11" ht="16.25" customHeight="1">
      <c r="A538" s="532"/>
      <c r="B538" s="299" t="s">
        <v>553</v>
      </c>
      <c r="C538" s="400" t="s">
        <v>554</v>
      </c>
      <c r="D538" s="310"/>
      <c r="E538" s="301"/>
      <c r="F538" s="311"/>
      <c r="G538" s="303"/>
      <c r="H538" s="304"/>
      <c r="I538" s="408"/>
      <c r="J538" s="305"/>
      <c r="K538" s="59"/>
    </row>
    <row r="539" spans="1:11" ht="16.25" customHeight="1">
      <c r="A539" s="532"/>
      <c r="B539" s="493" t="s">
        <v>548</v>
      </c>
      <c r="C539" s="80" t="s">
        <v>549</v>
      </c>
      <c r="D539" s="76"/>
      <c r="E539" s="101"/>
      <c r="F539" s="78"/>
      <c r="G539" s="497">
        <f>D539*E539*F539</f>
        <v>0</v>
      </c>
      <c r="H539" s="382">
        <f t="shared" ref="H539:H546" si="55">prowizja1</f>
        <v>0</v>
      </c>
      <c r="I539" s="324">
        <f>G539+G539*H539%</f>
        <v>0</v>
      </c>
      <c r="J539" s="355">
        <f t="shared" ref="J539:J546" si="56">IF(OR(kurs1="",kurs1=0),0,I539/kurs1)</f>
        <v>0</v>
      </c>
      <c r="K539" s="59"/>
    </row>
    <row r="540" spans="1:11" ht="16.25" customHeight="1">
      <c r="A540" s="532"/>
      <c r="B540" s="75" t="s">
        <v>550</v>
      </c>
      <c r="C540" s="80" t="s">
        <v>551</v>
      </c>
      <c r="D540" s="76"/>
      <c r="E540" s="101"/>
      <c r="F540" s="78"/>
      <c r="G540" s="333">
        <f t="shared" ref="G540:G545" si="57">D540*E540*F540</f>
        <v>0</v>
      </c>
      <c r="H540" s="375">
        <f t="shared" si="55"/>
        <v>0</v>
      </c>
      <c r="I540" s="324">
        <f t="shared" ref="I540:I545" si="58">G540+G540*H540%</f>
        <v>0</v>
      </c>
      <c r="J540" s="353">
        <f t="shared" si="56"/>
        <v>0</v>
      </c>
      <c r="K540" s="59"/>
    </row>
    <row r="541" spans="1:11" ht="16.25" customHeight="1">
      <c r="A541" s="532"/>
      <c r="B541" s="75" t="s">
        <v>998</v>
      </c>
      <c r="C541" s="80" t="s">
        <v>552</v>
      </c>
      <c r="D541" s="76"/>
      <c r="E541" s="101"/>
      <c r="F541" s="78"/>
      <c r="G541" s="333">
        <f t="shared" si="57"/>
        <v>0</v>
      </c>
      <c r="H541" s="375">
        <f t="shared" si="55"/>
        <v>0</v>
      </c>
      <c r="I541" s="324">
        <f t="shared" si="58"/>
        <v>0</v>
      </c>
      <c r="J541" s="353">
        <f t="shared" si="56"/>
        <v>0</v>
      </c>
      <c r="K541" s="59"/>
    </row>
    <row r="542" spans="1:11" ht="16.25" customHeight="1">
      <c r="A542" s="532"/>
      <c r="B542" s="75" t="s">
        <v>999</v>
      </c>
      <c r="C542" s="80" t="s">
        <v>1004</v>
      </c>
      <c r="D542" s="76"/>
      <c r="E542" s="101"/>
      <c r="F542" s="78"/>
      <c r="G542" s="333">
        <f t="shared" si="57"/>
        <v>0</v>
      </c>
      <c r="H542" s="375">
        <f t="shared" si="55"/>
        <v>0</v>
      </c>
      <c r="I542" s="324">
        <f t="shared" si="58"/>
        <v>0</v>
      </c>
      <c r="J542" s="353">
        <f t="shared" si="56"/>
        <v>0</v>
      </c>
      <c r="K542" s="59"/>
    </row>
    <row r="543" spans="1:11" ht="16.25" customHeight="1">
      <c r="A543" s="532"/>
      <c r="B543" s="75" t="s">
        <v>1000</v>
      </c>
      <c r="C543" s="80" t="s">
        <v>1005</v>
      </c>
      <c r="D543" s="76"/>
      <c r="E543" s="101"/>
      <c r="F543" s="78"/>
      <c r="G543" s="333">
        <f t="shared" si="57"/>
        <v>0</v>
      </c>
      <c r="H543" s="375">
        <f t="shared" si="55"/>
        <v>0</v>
      </c>
      <c r="I543" s="324">
        <f t="shared" si="58"/>
        <v>0</v>
      </c>
      <c r="J543" s="353">
        <f t="shared" si="56"/>
        <v>0</v>
      </c>
      <c r="K543" s="59"/>
    </row>
    <row r="544" spans="1:11" ht="16.25" customHeight="1">
      <c r="A544" s="532"/>
      <c r="B544" s="75" t="s">
        <v>1001</v>
      </c>
      <c r="C544" s="80" t="s">
        <v>1006</v>
      </c>
      <c r="D544" s="76"/>
      <c r="E544" s="101"/>
      <c r="F544" s="78"/>
      <c r="G544" s="333">
        <f t="shared" si="57"/>
        <v>0</v>
      </c>
      <c r="H544" s="375">
        <f t="shared" si="55"/>
        <v>0</v>
      </c>
      <c r="I544" s="324">
        <f t="shared" si="58"/>
        <v>0</v>
      </c>
      <c r="J544" s="353">
        <f t="shared" si="56"/>
        <v>0</v>
      </c>
      <c r="K544" s="59"/>
    </row>
    <row r="545" spans="1:11" ht="16.25" customHeight="1">
      <c r="A545" s="532"/>
      <c r="B545" s="87" t="s">
        <v>1002</v>
      </c>
      <c r="C545" s="80" t="s">
        <v>1007</v>
      </c>
      <c r="D545" s="84"/>
      <c r="E545" s="100"/>
      <c r="F545" s="86"/>
      <c r="G545" s="335">
        <f t="shared" si="57"/>
        <v>0</v>
      </c>
      <c r="H545" s="377">
        <f t="shared" si="55"/>
        <v>0</v>
      </c>
      <c r="I545" s="324">
        <f t="shared" si="58"/>
        <v>0</v>
      </c>
      <c r="J545" s="353">
        <f t="shared" si="56"/>
        <v>0</v>
      </c>
      <c r="K545" s="59"/>
    </row>
    <row r="546" spans="1:11" ht="16.25" customHeight="1">
      <c r="A546" s="532"/>
      <c r="B546" s="79" t="s">
        <v>1003</v>
      </c>
      <c r="C546" s="80" t="s">
        <v>1008</v>
      </c>
      <c r="D546" s="84"/>
      <c r="E546" s="100"/>
      <c r="F546" s="86"/>
      <c r="G546" s="335">
        <f>D546*E546*F546</f>
        <v>0</v>
      </c>
      <c r="H546" s="375">
        <f t="shared" si="55"/>
        <v>0</v>
      </c>
      <c r="I546" s="324">
        <f>G546+G546*H546%</f>
        <v>0</v>
      </c>
      <c r="J546" s="353">
        <f t="shared" si="56"/>
        <v>0</v>
      </c>
      <c r="K546" s="185"/>
    </row>
    <row r="547" spans="1:11" ht="4.5" customHeight="1">
      <c r="A547" s="532"/>
      <c r="B547" s="278"/>
      <c r="C547" s="279"/>
      <c r="D547" s="312"/>
      <c r="E547" s="279"/>
      <c r="F547" s="313"/>
      <c r="G547" s="281"/>
      <c r="H547" s="282"/>
      <c r="I547" s="404"/>
      <c r="J547" s="283"/>
      <c r="K547" s="185"/>
    </row>
    <row r="548" spans="1:11" ht="16.25" customHeight="1">
      <c r="A548" s="532"/>
      <c r="B548" s="461" t="s">
        <v>555</v>
      </c>
      <c r="C548" s="470" t="s">
        <v>556</v>
      </c>
      <c r="D548" s="84"/>
      <c r="E548" s="100"/>
      <c r="F548" s="86"/>
      <c r="G548" s="334">
        <f>D548*E548*F548</f>
        <v>0</v>
      </c>
      <c r="H548" s="376">
        <f>prowizja1</f>
        <v>0</v>
      </c>
      <c r="I548" s="324">
        <f>G548+G548*H548%</f>
        <v>0</v>
      </c>
      <c r="J548" s="350">
        <f>IF(OR(kurs1="",kurs1=0),0,I548/kurs1)</f>
        <v>0</v>
      </c>
      <c r="K548" s="185"/>
    </row>
    <row r="549" spans="1:11" ht="16.25" customHeight="1">
      <c r="A549" s="532"/>
      <c r="B549" s="467" t="s">
        <v>557</v>
      </c>
      <c r="C549" s="469" t="s">
        <v>558</v>
      </c>
      <c r="D549" s="84"/>
      <c r="E549" s="100"/>
      <c r="F549" s="86"/>
      <c r="G549" s="335">
        <f>D549*E549*F549</f>
        <v>0</v>
      </c>
      <c r="H549" s="375">
        <f>prowizja1</f>
        <v>0</v>
      </c>
      <c r="I549" s="324">
        <f>G549+G549*H549%</f>
        <v>0</v>
      </c>
      <c r="J549" s="353">
        <f>IF(OR(kurs1="",kurs1=0),0,I549/kurs1)</f>
        <v>0</v>
      </c>
      <c r="K549" s="59"/>
    </row>
    <row r="550" spans="1:11" ht="16.25" customHeight="1">
      <c r="A550" s="532"/>
      <c r="B550" s="467" t="s">
        <v>559</v>
      </c>
      <c r="C550" s="469" t="s">
        <v>560</v>
      </c>
      <c r="D550" s="84"/>
      <c r="E550" s="100"/>
      <c r="F550" s="86"/>
      <c r="G550" s="336">
        <f>D550*E550*F550</f>
        <v>0</v>
      </c>
      <c r="H550" s="380">
        <f>prowizja1</f>
        <v>0</v>
      </c>
      <c r="I550" s="324">
        <f>G550+G550*H550%</f>
        <v>0</v>
      </c>
      <c r="J550" s="350">
        <f>IF(OR(kurs1="",kurs1=0),0,I550/kurs1)</f>
        <v>0</v>
      </c>
      <c r="K550" s="59"/>
    </row>
    <row r="551" spans="1:11" ht="4.5" customHeight="1">
      <c r="A551" s="532"/>
      <c r="B551" s="278"/>
      <c r="C551" s="279"/>
      <c r="D551" s="312"/>
      <c r="E551" s="279"/>
      <c r="F551" s="313"/>
      <c r="G551" s="281"/>
      <c r="H551" s="282"/>
      <c r="I551" s="404"/>
      <c r="J551" s="283"/>
      <c r="K551" s="59"/>
    </row>
    <row r="552" spans="1:11" ht="16.25" customHeight="1">
      <c r="A552" s="532"/>
      <c r="B552" s="461" t="s">
        <v>561</v>
      </c>
      <c r="C552" s="470" t="s">
        <v>562</v>
      </c>
      <c r="D552" s="84"/>
      <c r="E552" s="100"/>
      <c r="F552" s="86"/>
      <c r="G552" s="334">
        <f>D552*E552*F552</f>
        <v>0</v>
      </c>
      <c r="H552" s="376">
        <f>prowizja1</f>
        <v>0</v>
      </c>
      <c r="I552" s="324">
        <f>G552+G552*H552%</f>
        <v>0</v>
      </c>
      <c r="J552" s="350">
        <f>IF(OR(kurs1="",kurs1=0),0,I552/kurs1)</f>
        <v>0</v>
      </c>
      <c r="K552" s="59"/>
    </row>
    <row r="553" spans="1:11" ht="16.25" customHeight="1">
      <c r="A553" s="532"/>
      <c r="B553" s="467" t="s">
        <v>563</v>
      </c>
      <c r="C553" s="469" t="s">
        <v>564</v>
      </c>
      <c r="D553" s="84"/>
      <c r="E553" s="100"/>
      <c r="F553" s="86"/>
      <c r="G553" s="335">
        <f>D553*E553*F553</f>
        <v>0</v>
      </c>
      <c r="H553" s="377">
        <f>prowizja1</f>
        <v>0</v>
      </c>
      <c r="I553" s="324">
        <f>G553+G553*H553%</f>
        <v>0</v>
      </c>
      <c r="J553" s="352">
        <f>IF(OR(kurs1="",kurs1=0),0,I553/kurs1)</f>
        <v>0</v>
      </c>
      <c r="K553" s="59"/>
    </row>
    <row r="554" spans="1:11" ht="16.25" customHeight="1">
      <c r="A554" s="532"/>
      <c r="B554" s="467" t="s">
        <v>565</v>
      </c>
      <c r="C554" s="469" t="s">
        <v>566</v>
      </c>
      <c r="D554" s="84"/>
      <c r="E554" s="100"/>
      <c r="F554" s="86"/>
      <c r="G554" s="335">
        <f>D554*E554*F554</f>
        <v>0</v>
      </c>
      <c r="H554" s="375">
        <f>prowizja1</f>
        <v>0</v>
      </c>
      <c r="I554" s="324">
        <f>G554+G554*H554%</f>
        <v>0</v>
      </c>
      <c r="J554" s="353">
        <f>IF(OR(kurs1="",kurs1=0),0,I554/kurs1)</f>
        <v>0</v>
      </c>
      <c r="K554" s="59"/>
    </row>
    <row r="555" spans="1:11" ht="16.25" customHeight="1">
      <c r="A555" s="532"/>
      <c r="B555" s="467" t="s">
        <v>108</v>
      </c>
      <c r="C555" s="469" t="s">
        <v>108</v>
      </c>
      <c r="D555" s="178"/>
      <c r="E555" s="100"/>
      <c r="F555" s="86"/>
      <c r="G555" s="336">
        <f>D555*E555*F555</f>
        <v>0</v>
      </c>
      <c r="H555" s="380">
        <f>prowizja1</f>
        <v>0</v>
      </c>
      <c r="I555" s="324">
        <f>G555+G555*H555%</f>
        <v>0</v>
      </c>
      <c r="J555" s="350">
        <f>IF(OR(kurs1="",kurs1=0),0,I555/kurs1)</f>
        <v>0</v>
      </c>
      <c r="K555" s="59"/>
    </row>
    <row r="556" spans="1:11" ht="4.5" customHeight="1">
      <c r="A556" s="532"/>
      <c r="B556" s="278"/>
      <c r="C556" s="279"/>
      <c r="D556" s="280"/>
      <c r="E556" s="279"/>
      <c r="F556" s="281"/>
      <c r="G556" s="281"/>
      <c r="H556" s="282"/>
      <c r="I556" s="404"/>
      <c r="J556" s="283"/>
      <c r="K556" s="59"/>
    </row>
    <row r="557" spans="1:11" ht="16.25" customHeight="1">
      <c r="A557" s="532"/>
      <c r="B557" s="461" t="s">
        <v>567</v>
      </c>
      <c r="C557" s="470" t="s">
        <v>568</v>
      </c>
      <c r="D557" s="84"/>
      <c r="E557" s="100"/>
      <c r="F557" s="86"/>
      <c r="G557" s="334">
        <f>D557*E557*F557</f>
        <v>0</v>
      </c>
      <c r="H557" s="382">
        <f>prowizja1</f>
        <v>0</v>
      </c>
      <c r="I557" s="324">
        <f>G557+G557*H557%</f>
        <v>0</v>
      </c>
      <c r="J557" s="355">
        <f>IF(OR(kurs1="",kurs1=0),0,I557/kurs1)</f>
        <v>0</v>
      </c>
      <c r="K557" s="59"/>
    </row>
    <row r="558" spans="1:11" ht="16.25" customHeight="1">
      <c r="A558" s="532"/>
      <c r="B558" s="467" t="s">
        <v>108</v>
      </c>
      <c r="C558" s="469" t="s">
        <v>108</v>
      </c>
      <c r="D558" s="178"/>
      <c r="E558" s="100"/>
      <c r="F558" s="86"/>
      <c r="G558" s="336">
        <f>D558*E558*F558</f>
        <v>0</v>
      </c>
      <c r="H558" s="380">
        <f>prowizja1</f>
        <v>0</v>
      </c>
      <c r="I558" s="324">
        <f>G558+G558*H558%</f>
        <v>0</v>
      </c>
      <c r="J558" s="350">
        <f>IF(OR(kurs1="",kurs1=0),0,I558/kurs1)</f>
        <v>0</v>
      </c>
      <c r="K558" s="59"/>
    </row>
    <row r="559" spans="1:11" ht="4.5" customHeight="1">
      <c r="A559" s="532"/>
      <c r="B559" s="278"/>
      <c r="C559" s="279"/>
      <c r="D559" s="280"/>
      <c r="E559" s="279"/>
      <c r="F559" s="281"/>
      <c r="G559" s="281"/>
      <c r="H559" s="282"/>
      <c r="I559" s="404"/>
      <c r="J559" s="283"/>
      <c r="K559" s="59"/>
    </row>
    <row r="560" spans="1:11" ht="16.25" customHeight="1">
      <c r="A560" s="532"/>
      <c r="B560" s="461" t="s">
        <v>531</v>
      </c>
      <c r="C560" s="470" t="s">
        <v>532</v>
      </c>
      <c r="D560" s="84"/>
      <c r="E560" s="100"/>
      <c r="F560" s="86"/>
      <c r="G560" s="334">
        <f>D560*E560*F560</f>
        <v>0</v>
      </c>
      <c r="H560" s="376">
        <f>prowizja1</f>
        <v>0</v>
      </c>
      <c r="I560" s="324">
        <f>G560+G560*H560%</f>
        <v>0</v>
      </c>
      <c r="J560" s="350">
        <f>IF(OR(kurs1="",kurs1=0),0,I560/kurs1)</f>
        <v>0</v>
      </c>
      <c r="K560" s="59"/>
    </row>
    <row r="561" spans="1:11" ht="16.25" customHeight="1">
      <c r="A561" s="532"/>
      <c r="B561" s="467" t="s">
        <v>533</v>
      </c>
      <c r="C561" s="469" t="s">
        <v>534</v>
      </c>
      <c r="D561" s="84"/>
      <c r="E561" s="100"/>
      <c r="F561" s="86"/>
      <c r="G561" s="335">
        <f>D561*E561*F561</f>
        <v>0</v>
      </c>
      <c r="H561" s="377">
        <f>prowizja1</f>
        <v>0</v>
      </c>
      <c r="I561" s="324">
        <f>G561+G561*H561%</f>
        <v>0</v>
      </c>
      <c r="J561" s="352">
        <f>IF(OR(kurs1="",kurs1=0),0,I561/kurs1)</f>
        <v>0</v>
      </c>
      <c r="K561" s="59"/>
    </row>
    <row r="562" spans="1:11" ht="16.25" customHeight="1">
      <c r="A562" s="532"/>
      <c r="B562" s="475" t="s">
        <v>535</v>
      </c>
      <c r="C562" s="468" t="s">
        <v>536</v>
      </c>
      <c r="D562" s="84"/>
      <c r="E562" s="100"/>
      <c r="F562" s="86"/>
      <c r="G562" s="335">
        <f>D562*E562*F562</f>
        <v>0</v>
      </c>
      <c r="H562" s="377">
        <f>prowizja1</f>
        <v>0</v>
      </c>
      <c r="I562" s="324">
        <f>G562+G562*H562%</f>
        <v>0</v>
      </c>
      <c r="J562" s="352">
        <f>IF(OR(kurs1="",kurs1=0),0,I562/kurs1)</f>
        <v>0</v>
      </c>
      <c r="K562" s="59"/>
    </row>
    <row r="563" spans="1:11" ht="16.25" customHeight="1">
      <c r="A563" s="532"/>
      <c r="B563" s="475" t="s">
        <v>537</v>
      </c>
      <c r="C563" s="468" t="s">
        <v>538</v>
      </c>
      <c r="D563" s="84"/>
      <c r="E563" s="100"/>
      <c r="F563" s="86"/>
      <c r="G563" s="335">
        <f>D563*E563*F563</f>
        <v>0</v>
      </c>
      <c r="H563" s="375">
        <f>prowizja1</f>
        <v>0</v>
      </c>
      <c r="I563" s="324">
        <f>G563+G563*H563%</f>
        <v>0</v>
      </c>
      <c r="J563" s="353">
        <f>IF(OR(kurs1="",kurs1=0),0,I563/kurs1)</f>
        <v>0</v>
      </c>
      <c r="K563" s="59"/>
    </row>
    <row r="564" spans="1:11" ht="16.25" customHeight="1">
      <c r="A564" s="532"/>
      <c r="B564" s="475" t="s">
        <v>108</v>
      </c>
      <c r="C564" s="468" t="s">
        <v>108</v>
      </c>
      <c r="D564" s="178"/>
      <c r="E564" s="100"/>
      <c r="F564" s="86"/>
      <c r="G564" s="336">
        <f>D564*E564*F564</f>
        <v>0</v>
      </c>
      <c r="H564" s="380">
        <f>prowizja1</f>
        <v>0</v>
      </c>
      <c r="I564" s="324">
        <f>G564+G564*H564%</f>
        <v>0</v>
      </c>
      <c r="J564" s="350">
        <f>IF(OR(kurs1="",kurs1=0),0,I564/kurs1)</f>
        <v>0</v>
      </c>
      <c r="K564" s="59"/>
    </row>
    <row r="565" spans="1:11" ht="4.5" customHeight="1">
      <c r="A565" s="532"/>
      <c r="B565" s="278"/>
      <c r="C565" s="279"/>
      <c r="D565" s="280"/>
      <c r="E565" s="279"/>
      <c r="F565" s="281"/>
      <c r="G565" s="281"/>
      <c r="H565" s="282"/>
      <c r="I565" s="404"/>
      <c r="J565" s="283"/>
      <c r="K565" s="59"/>
    </row>
    <row r="566" spans="1:11" ht="16.25" customHeight="1">
      <c r="A566" s="532"/>
      <c r="B566" s="474" t="s">
        <v>569</v>
      </c>
      <c r="C566" s="471" t="s">
        <v>570</v>
      </c>
      <c r="D566" s="84"/>
      <c r="E566" s="100"/>
      <c r="F566" s="86"/>
      <c r="G566" s="334">
        <f>D566*E566*F566</f>
        <v>0</v>
      </c>
      <c r="H566" s="376">
        <f>prowizja1</f>
        <v>0</v>
      </c>
      <c r="I566" s="324">
        <f>G566+G566*H566%</f>
        <v>0</v>
      </c>
      <c r="J566" s="350">
        <f>IF(OR(kurs1="",kurs1=0),0,I566/kurs1)</f>
        <v>0</v>
      </c>
      <c r="K566" s="59"/>
    </row>
    <row r="567" spans="1:11" ht="16.25" customHeight="1">
      <c r="A567" s="532"/>
      <c r="B567" s="475" t="s">
        <v>571</v>
      </c>
      <c r="C567" s="468" t="s">
        <v>572</v>
      </c>
      <c r="D567" s="84"/>
      <c r="E567" s="100"/>
      <c r="F567" s="86"/>
      <c r="G567" s="335">
        <f>D567*E567*F567</f>
        <v>0</v>
      </c>
      <c r="H567" s="375">
        <f>prowizja1</f>
        <v>0</v>
      </c>
      <c r="I567" s="324">
        <f>G567+G567*H567%</f>
        <v>0</v>
      </c>
      <c r="J567" s="353">
        <f>IF(OR(kurs1="",kurs1=0),0,I567/kurs1)</f>
        <v>0</v>
      </c>
      <c r="K567" s="59"/>
    </row>
    <row r="568" spans="1:11" ht="16.25" customHeight="1">
      <c r="A568" s="532"/>
      <c r="B568" s="475" t="s">
        <v>573</v>
      </c>
      <c r="C568" s="468" t="s">
        <v>924</v>
      </c>
      <c r="D568" s="84"/>
      <c r="E568" s="100"/>
      <c r="F568" s="86"/>
      <c r="G568" s="336">
        <f>D568*E568*F568</f>
        <v>0</v>
      </c>
      <c r="H568" s="380">
        <f>prowizja1</f>
        <v>0</v>
      </c>
      <c r="I568" s="324">
        <f>G568+G568*H568%</f>
        <v>0</v>
      </c>
      <c r="J568" s="350">
        <f>IF(OR(kurs1="",kurs1=0),0,I568/kurs1)</f>
        <v>0</v>
      </c>
      <c r="K568" s="59"/>
    </row>
    <row r="569" spans="1:11" ht="4.5" customHeight="1">
      <c r="A569" s="532"/>
      <c r="B569" s="278"/>
      <c r="C569" s="279"/>
      <c r="D569" s="312"/>
      <c r="E569" s="279"/>
      <c r="F569" s="313"/>
      <c r="G569" s="281"/>
      <c r="H569" s="282"/>
      <c r="I569" s="404"/>
      <c r="J569" s="283"/>
      <c r="K569" s="59"/>
    </row>
    <row r="570" spans="1:11" ht="16.25" customHeight="1">
      <c r="A570" s="532"/>
      <c r="B570" s="461" t="s">
        <v>574</v>
      </c>
      <c r="C570" s="470" t="s">
        <v>575</v>
      </c>
      <c r="D570" s="84"/>
      <c r="E570" s="100"/>
      <c r="F570" s="86"/>
      <c r="G570" s="334">
        <f>D570*E570*F570</f>
        <v>0</v>
      </c>
      <c r="H570" s="376">
        <f>prowizja1</f>
        <v>0</v>
      </c>
      <c r="I570" s="324">
        <f>G570+G570*H570%</f>
        <v>0</v>
      </c>
      <c r="J570" s="350">
        <f>IF(OR(kurs1="",kurs1=0),0,I570/kurs1)</f>
        <v>0</v>
      </c>
      <c r="K570" s="59"/>
    </row>
    <row r="571" spans="1:11" ht="16.25" customHeight="1">
      <c r="A571" s="532"/>
      <c r="B571" s="467" t="s">
        <v>576</v>
      </c>
      <c r="C571" s="469" t="s">
        <v>577</v>
      </c>
      <c r="D571" s="84"/>
      <c r="E571" s="100"/>
      <c r="F571" s="86"/>
      <c r="G571" s="335">
        <f>D571*E571*F571</f>
        <v>0</v>
      </c>
      <c r="H571" s="375">
        <f>prowizja1</f>
        <v>0</v>
      </c>
      <c r="I571" s="324">
        <f>G571+G571*H571%</f>
        <v>0</v>
      </c>
      <c r="J571" s="353">
        <f>IF(OR(kurs1="",kurs1=0),0,I571/kurs1)</f>
        <v>0</v>
      </c>
      <c r="K571" s="59"/>
    </row>
    <row r="572" spans="1:11" ht="16.25" customHeight="1">
      <c r="A572" s="532"/>
      <c r="B572" s="467" t="s">
        <v>578</v>
      </c>
      <c r="C572" s="469" t="s">
        <v>540</v>
      </c>
      <c r="D572" s="84"/>
      <c r="E572" s="100"/>
      <c r="F572" s="86"/>
      <c r="G572" s="336">
        <f>D572*E572*F572</f>
        <v>0</v>
      </c>
      <c r="H572" s="380">
        <f>prowizja1</f>
        <v>0</v>
      </c>
      <c r="I572" s="324">
        <f>G572+G572*H572%</f>
        <v>0</v>
      </c>
      <c r="J572" s="350">
        <f>IF(OR(kurs1="",kurs1=0),0,I572/kurs1)</f>
        <v>0</v>
      </c>
      <c r="K572" s="59"/>
    </row>
    <row r="573" spans="1:11" ht="4.5" customHeight="1">
      <c r="A573" s="532"/>
      <c r="B573" s="278"/>
      <c r="C573" s="279"/>
      <c r="D573" s="312"/>
      <c r="E573" s="279"/>
      <c r="F573" s="313"/>
      <c r="G573" s="281"/>
      <c r="H573" s="282"/>
      <c r="I573" s="404"/>
      <c r="J573" s="283"/>
      <c r="K573" s="59"/>
    </row>
    <row r="574" spans="1:11" ht="16.25" customHeight="1">
      <c r="A574" s="532"/>
      <c r="B574" s="474" t="s">
        <v>579</v>
      </c>
      <c r="C574" s="471" t="s">
        <v>579</v>
      </c>
      <c r="D574" s="84"/>
      <c r="E574" s="100"/>
      <c r="F574" s="86"/>
      <c r="G574" s="334">
        <f>D574*E574*F574</f>
        <v>0</v>
      </c>
      <c r="H574" s="376">
        <f>prowizja1</f>
        <v>0</v>
      </c>
      <c r="I574" s="324">
        <f>G574+G574*H574%</f>
        <v>0</v>
      </c>
      <c r="J574" s="350">
        <f>IF(OR(kurs1="",kurs1=0),0,I574/kurs1)</f>
        <v>0</v>
      </c>
      <c r="K574" s="59"/>
    </row>
    <row r="575" spans="1:11" ht="16.25" customHeight="1">
      <c r="A575" s="532"/>
      <c r="B575" s="467" t="s">
        <v>541</v>
      </c>
      <c r="C575" s="468" t="s">
        <v>542</v>
      </c>
      <c r="D575" s="84"/>
      <c r="E575" s="100"/>
      <c r="F575" s="86"/>
      <c r="G575" s="335">
        <f>D575*E575*F575</f>
        <v>0</v>
      </c>
      <c r="H575" s="375">
        <f>prowizja1</f>
        <v>0</v>
      </c>
      <c r="I575" s="324">
        <f>G575+G575*H575%</f>
        <v>0</v>
      </c>
      <c r="J575" s="353">
        <f>IF(OR(kurs1="",kurs1=0),0,I575/kurs1)</f>
        <v>0</v>
      </c>
      <c r="K575" s="59"/>
    </row>
    <row r="576" spans="1:11" ht="16.25" customHeight="1">
      <c r="A576" s="532"/>
      <c r="B576" s="467" t="s">
        <v>543</v>
      </c>
      <c r="C576" s="469" t="s">
        <v>544</v>
      </c>
      <c r="D576" s="84"/>
      <c r="E576" s="100"/>
      <c r="F576" s="86"/>
      <c r="G576" s="336">
        <f>D576*E576*F576</f>
        <v>0</v>
      </c>
      <c r="H576" s="380">
        <f>prowizja1</f>
        <v>0</v>
      </c>
      <c r="I576" s="324">
        <f>G576+G576*H576%</f>
        <v>0</v>
      </c>
      <c r="J576" s="350">
        <f>IF(OR(kurs1="",kurs1=0),0,I576/kurs1)</f>
        <v>0</v>
      </c>
      <c r="K576" s="59"/>
    </row>
    <row r="577" spans="1:11" s="38" customFormat="1" ht="5" customHeight="1" thickBot="1">
      <c r="A577" s="531"/>
      <c r="B577" s="284"/>
      <c r="C577" s="285"/>
      <c r="D577" s="286"/>
      <c r="E577" s="285"/>
      <c r="F577" s="287"/>
      <c r="G577" s="287"/>
      <c r="H577" s="288"/>
      <c r="I577" s="405"/>
      <c r="J577" s="289"/>
      <c r="K577" s="59"/>
    </row>
    <row r="578" spans="1:11" ht="8" customHeight="1" thickBot="1">
      <c r="A578" s="531"/>
      <c r="B578" s="186"/>
      <c r="C578" s="186"/>
      <c r="D578" s="187"/>
      <c r="E578" s="188"/>
      <c r="F578" s="189"/>
      <c r="G578" s="190"/>
      <c r="H578" s="175"/>
      <c r="I578" s="183"/>
      <c r="J578" s="191"/>
      <c r="K578" s="98"/>
    </row>
    <row r="579" spans="1:11" ht="16.25" customHeight="1">
      <c r="A579" s="535"/>
      <c r="B579" s="511" t="s">
        <v>136</v>
      </c>
      <c r="C579" s="512"/>
      <c r="D579" s="513"/>
      <c r="E579" s="512"/>
      <c r="F579" s="514"/>
      <c r="G579" s="514"/>
      <c r="H579" s="517"/>
      <c r="I579" s="518"/>
      <c r="J579" s="516"/>
      <c r="K579" s="69"/>
    </row>
    <row r="580" spans="1:11" ht="16.25" customHeight="1">
      <c r="A580" s="532"/>
      <c r="B580" s="70"/>
      <c r="C580" s="71"/>
      <c r="D580" s="72"/>
      <c r="E580" s="99"/>
      <c r="F580" s="74"/>
      <c r="G580" s="332">
        <f t="shared" ref="G580:G587" si="59">D580*E580*F580</f>
        <v>0</v>
      </c>
      <c r="H580" s="374">
        <f t="shared" ref="H580:H587" si="60">prowizja1</f>
        <v>0</v>
      </c>
      <c r="I580" s="324">
        <f t="shared" ref="I580:I587" si="61">G580+G580*H580%</f>
        <v>0</v>
      </c>
      <c r="J580" s="351">
        <f t="shared" ref="J580:J587" si="62">IF(OR(kurs1="",kurs1=0),0,I580/kurs1)</f>
        <v>0</v>
      </c>
      <c r="K580" s="59"/>
    </row>
    <row r="581" spans="1:11" ht="16.25" customHeight="1">
      <c r="A581" s="532"/>
      <c r="B581" s="87"/>
      <c r="C581" s="89"/>
      <c r="D581" s="84"/>
      <c r="E581" s="100"/>
      <c r="F581" s="86"/>
      <c r="G581" s="335">
        <f t="shared" si="59"/>
        <v>0</v>
      </c>
      <c r="H581" s="377">
        <f t="shared" si="60"/>
        <v>0</v>
      </c>
      <c r="I581" s="324">
        <f t="shared" si="61"/>
        <v>0</v>
      </c>
      <c r="J581" s="352">
        <f t="shared" si="62"/>
        <v>0</v>
      </c>
      <c r="K581" s="59"/>
    </row>
    <row r="582" spans="1:11" ht="16.25" customHeight="1">
      <c r="A582" s="532"/>
      <c r="B582" s="87"/>
      <c r="C582" s="89"/>
      <c r="D582" s="84"/>
      <c r="E582" s="100"/>
      <c r="F582" s="86"/>
      <c r="G582" s="335">
        <f t="shared" si="59"/>
        <v>0</v>
      </c>
      <c r="H582" s="377">
        <f t="shared" si="60"/>
        <v>0</v>
      </c>
      <c r="I582" s="324">
        <f t="shared" si="61"/>
        <v>0</v>
      </c>
      <c r="J582" s="352">
        <f t="shared" si="62"/>
        <v>0</v>
      </c>
      <c r="K582" s="59"/>
    </row>
    <row r="583" spans="1:11" ht="16.25" customHeight="1">
      <c r="A583" s="532"/>
      <c r="B583" s="87"/>
      <c r="C583" s="89"/>
      <c r="D583" s="84"/>
      <c r="E583" s="100"/>
      <c r="F583" s="86"/>
      <c r="G583" s="335">
        <f t="shared" si="59"/>
        <v>0</v>
      </c>
      <c r="H583" s="377">
        <f t="shared" si="60"/>
        <v>0</v>
      </c>
      <c r="I583" s="324">
        <f t="shared" si="61"/>
        <v>0</v>
      </c>
      <c r="J583" s="352">
        <f t="shared" si="62"/>
        <v>0</v>
      </c>
      <c r="K583" s="59"/>
    </row>
    <row r="584" spans="1:11" ht="16.25" customHeight="1">
      <c r="A584" s="532"/>
      <c r="B584" s="87"/>
      <c r="C584" s="89"/>
      <c r="D584" s="84"/>
      <c r="E584" s="100"/>
      <c r="F584" s="86"/>
      <c r="G584" s="335">
        <f t="shared" si="59"/>
        <v>0</v>
      </c>
      <c r="H584" s="377">
        <f t="shared" si="60"/>
        <v>0</v>
      </c>
      <c r="I584" s="324">
        <f t="shared" si="61"/>
        <v>0</v>
      </c>
      <c r="J584" s="352">
        <f t="shared" si="62"/>
        <v>0</v>
      </c>
      <c r="K584" s="59"/>
    </row>
    <row r="585" spans="1:11" ht="16.25" customHeight="1">
      <c r="A585" s="532"/>
      <c r="B585" s="87"/>
      <c r="C585" s="89"/>
      <c r="D585" s="84"/>
      <c r="E585" s="100"/>
      <c r="F585" s="86"/>
      <c r="G585" s="335">
        <f t="shared" si="59"/>
        <v>0</v>
      </c>
      <c r="H585" s="377">
        <f t="shared" si="60"/>
        <v>0</v>
      </c>
      <c r="I585" s="324">
        <f t="shared" si="61"/>
        <v>0</v>
      </c>
      <c r="J585" s="352">
        <f t="shared" si="62"/>
        <v>0</v>
      </c>
      <c r="K585" s="59"/>
    </row>
    <row r="586" spans="1:11" ht="16.25" customHeight="1">
      <c r="A586" s="532"/>
      <c r="B586" s="87"/>
      <c r="C586" s="89"/>
      <c r="D586" s="84"/>
      <c r="E586" s="100"/>
      <c r="F586" s="86"/>
      <c r="G586" s="335">
        <f t="shared" si="59"/>
        <v>0</v>
      </c>
      <c r="H586" s="375">
        <f t="shared" si="60"/>
        <v>0</v>
      </c>
      <c r="I586" s="324">
        <f t="shared" si="61"/>
        <v>0</v>
      </c>
      <c r="J586" s="353">
        <f t="shared" si="62"/>
        <v>0</v>
      </c>
      <c r="K586" s="59"/>
    </row>
    <row r="587" spans="1:11" ht="16.25" customHeight="1">
      <c r="A587" s="532"/>
      <c r="B587" s="87"/>
      <c r="C587" s="89"/>
      <c r="D587" s="84"/>
      <c r="E587" s="100"/>
      <c r="F587" s="86"/>
      <c r="G587" s="336">
        <f t="shared" si="59"/>
        <v>0</v>
      </c>
      <c r="H587" s="380">
        <f t="shared" si="60"/>
        <v>0</v>
      </c>
      <c r="I587" s="324">
        <f t="shared" si="61"/>
        <v>0</v>
      </c>
      <c r="J587" s="350">
        <f t="shared" si="62"/>
        <v>0</v>
      </c>
      <c r="K587" s="59"/>
    </row>
    <row r="588" spans="1:11" s="38" customFormat="1" ht="5" customHeight="1" thickBot="1">
      <c r="A588" s="531"/>
      <c r="B588" s="284"/>
      <c r="C588" s="285"/>
      <c r="D588" s="286"/>
      <c r="E588" s="285"/>
      <c r="F588" s="287"/>
      <c r="G588" s="287"/>
      <c r="H588" s="288"/>
      <c r="I588" s="405"/>
      <c r="J588" s="289"/>
      <c r="K588" s="59"/>
    </row>
    <row r="589" spans="1:11" ht="8" customHeight="1" thickBot="1">
      <c r="A589" s="531"/>
      <c r="B589" s="139"/>
      <c r="C589" s="139"/>
      <c r="D589" s="171"/>
      <c r="E589" s="172"/>
      <c r="F589" s="173"/>
      <c r="G589" s="174"/>
      <c r="H589" s="175"/>
      <c r="I589" s="183"/>
      <c r="J589" s="146"/>
      <c r="K589" s="98"/>
    </row>
    <row r="590" spans="1:11" ht="16.25" customHeight="1" thickBot="1">
      <c r="A590" s="532"/>
      <c r="B590" s="116"/>
      <c r="C590" s="147"/>
      <c r="D590" s="721" t="s">
        <v>147</v>
      </c>
      <c r="E590" s="723"/>
      <c r="F590" s="723"/>
      <c r="G590" s="320">
        <f>SUM(G529:G587)</f>
        <v>0</v>
      </c>
      <c r="H590" s="384">
        <f>AVERAGE(H529:H587)</f>
        <v>0</v>
      </c>
      <c r="I590" s="276">
        <f>SUM(I529:I587)</f>
        <v>0</v>
      </c>
      <c r="J590" s="354">
        <f>IF(OR(kurs1="",kurs1=0),0,I590/kurs1)</f>
        <v>0</v>
      </c>
      <c r="K590" s="59"/>
    </row>
    <row r="591" spans="1:11" ht="20" customHeight="1">
      <c r="A591" s="532"/>
      <c r="B591" s="116"/>
      <c r="C591" s="116"/>
      <c r="D591" s="117"/>
      <c r="E591" s="118"/>
      <c r="F591" s="119"/>
      <c r="G591" s="119"/>
      <c r="H591" s="120"/>
      <c r="I591" s="121"/>
      <c r="J591" s="122"/>
      <c r="K591" s="59"/>
    </row>
    <row r="592" spans="1:11" ht="20" customHeight="1">
      <c r="A592" s="533"/>
      <c r="B592" s="417" t="s">
        <v>928</v>
      </c>
      <c r="C592" s="418"/>
      <c r="D592" s="419"/>
      <c r="E592" s="418"/>
      <c r="F592" s="420"/>
      <c r="G592" s="421"/>
      <c r="H592" s="418"/>
      <c r="I592" s="418"/>
      <c r="J592" s="418"/>
      <c r="K592" s="61"/>
    </row>
    <row r="593" spans="1:11" ht="4" customHeight="1">
      <c r="A593" s="534"/>
      <c r="B593" s="62"/>
      <c r="C593" s="62"/>
      <c r="D593" s="62"/>
      <c r="E593" s="63"/>
      <c r="F593" s="64"/>
      <c r="G593" s="65"/>
      <c r="H593" s="66"/>
      <c r="I593" s="67"/>
      <c r="J593" s="68"/>
      <c r="K593" s="59"/>
    </row>
    <row r="594" spans="1:11" ht="20" customHeight="1">
      <c r="A594" s="532"/>
      <c r="B594" s="437" t="s">
        <v>88</v>
      </c>
      <c r="C594" s="438" t="s">
        <v>89</v>
      </c>
      <c r="D594" s="439" t="s">
        <v>90</v>
      </c>
      <c r="E594" s="440" t="s">
        <v>91</v>
      </c>
      <c r="F594" s="441" t="s">
        <v>92</v>
      </c>
      <c r="G594" s="442" t="s">
        <v>93</v>
      </c>
      <c r="H594" s="443" t="s">
        <v>94</v>
      </c>
      <c r="I594" s="445" t="s">
        <v>93</v>
      </c>
      <c r="J594" s="444" t="s">
        <v>93</v>
      </c>
      <c r="K594" s="59"/>
    </row>
    <row r="595" spans="1:11" ht="6" customHeight="1" thickBot="1">
      <c r="A595" s="534"/>
      <c r="B595" s="62"/>
      <c r="C595" s="62"/>
      <c r="D595" s="62"/>
      <c r="E595" s="63"/>
      <c r="F595" s="64"/>
      <c r="G595" s="65"/>
      <c r="H595" s="66"/>
      <c r="I595" s="67"/>
      <c r="J595" s="68"/>
      <c r="K595" s="59"/>
    </row>
    <row r="596" spans="1:11" ht="16.25" customHeight="1">
      <c r="A596" s="535"/>
      <c r="B596" s="511" t="s">
        <v>580</v>
      </c>
      <c r="C596" s="512"/>
      <c r="D596" s="513"/>
      <c r="E596" s="512"/>
      <c r="F596" s="514"/>
      <c r="G596" s="514"/>
      <c r="H596" s="517"/>
      <c r="I596" s="518"/>
      <c r="J596" s="516"/>
      <c r="K596" s="69"/>
    </row>
    <row r="597" spans="1:11" ht="16.25" customHeight="1">
      <c r="A597" s="532"/>
      <c r="B597" s="457" t="s">
        <v>581</v>
      </c>
      <c r="C597" s="458" t="s">
        <v>582</v>
      </c>
      <c r="D597" s="72"/>
      <c r="E597" s="99"/>
      <c r="F597" s="74"/>
      <c r="G597" s="332">
        <f t="shared" ref="G597:G604" si="63">D597*E597*F597</f>
        <v>0</v>
      </c>
      <c r="H597" s="374">
        <f t="shared" ref="H597:H604" si="64">prowizja1</f>
        <v>0</v>
      </c>
      <c r="I597" s="324">
        <f t="shared" ref="I597:I604" si="65">G597+G597*H597%</f>
        <v>0</v>
      </c>
      <c r="J597" s="351">
        <f t="shared" ref="J597:J604" si="66">IF(OR(kurs1="",kurs1=0),0,I597/kurs1)</f>
        <v>0</v>
      </c>
      <c r="K597" s="59"/>
    </row>
    <row r="598" spans="1:11" ht="16.25" customHeight="1">
      <c r="A598" s="532"/>
      <c r="B598" s="467" t="s">
        <v>583</v>
      </c>
      <c r="C598" s="469" t="s">
        <v>584</v>
      </c>
      <c r="D598" s="84"/>
      <c r="E598" s="100"/>
      <c r="F598" s="86"/>
      <c r="G598" s="335">
        <f t="shared" si="63"/>
        <v>0</v>
      </c>
      <c r="H598" s="377">
        <f t="shared" si="64"/>
        <v>0</v>
      </c>
      <c r="I598" s="324">
        <f t="shared" si="65"/>
        <v>0</v>
      </c>
      <c r="J598" s="352">
        <f t="shared" si="66"/>
        <v>0</v>
      </c>
      <c r="K598" s="59"/>
    </row>
    <row r="599" spans="1:11" ht="16.25" customHeight="1">
      <c r="A599" s="532"/>
      <c r="B599" s="467" t="s">
        <v>585</v>
      </c>
      <c r="C599" s="469" t="s">
        <v>586</v>
      </c>
      <c r="D599" s="84"/>
      <c r="E599" s="100"/>
      <c r="F599" s="86"/>
      <c r="G599" s="335">
        <f t="shared" si="63"/>
        <v>0</v>
      </c>
      <c r="H599" s="377">
        <f t="shared" si="64"/>
        <v>0</v>
      </c>
      <c r="I599" s="324">
        <f t="shared" si="65"/>
        <v>0</v>
      </c>
      <c r="J599" s="352">
        <f t="shared" si="66"/>
        <v>0</v>
      </c>
      <c r="K599" s="59"/>
    </row>
    <row r="600" spans="1:11" ht="16.25" customHeight="1">
      <c r="A600" s="532"/>
      <c r="B600" s="467" t="s">
        <v>587</v>
      </c>
      <c r="C600" s="469" t="s">
        <v>588</v>
      </c>
      <c r="D600" s="84"/>
      <c r="E600" s="100"/>
      <c r="F600" s="86"/>
      <c r="G600" s="335">
        <f t="shared" si="63"/>
        <v>0</v>
      </c>
      <c r="H600" s="377">
        <f t="shared" si="64"/>
        <v>0</v>
      </c>
      <c r="I600" s="324">
        <f t="shared" si="65"/>
        <v>0</v>
      </c>
      <c r="J600" s="352">
        <f t="shared" si="66"/>
        <v>0</v>
      </c>
      <c r="K600" s="59"/>
    </row>
    <row r="601" spans="1:11" ht="16.25" customHeight="1">
      <c r="A601" s="532"/>
      <c r="B601" s="467" t="s">
        <v>589</v>
      </c>
      <c r="C601" s="469" t="s">
        <v>590</v>
      </c>
      <c r="D601" s="84"/>
      <c r="E601" s="100"/>
      <c r="F601" s="86"/>
      <c r="G601" s="335">
        <f t="shared" si="63"/>
        <v>0</v>
      </c>
      <c r="H601" s="377">
        <f t="shared" si="64"/>
        <v>0</v>
      </c>
      <c r="I601" s="324">
        <f t="shared" si="65"/>
        <v>0</v>
      </c>
      <c r="J601" s="352">
        <f t="shared" si="66"/>
        <v>0</v>
      </c>
      <c r="K601" s="59"/>
    </row>
    <row r="602" spans="1:11" ht="16.25" customHeight="1">
      <c r="A602" s="532"/>
      <c r="B602" s="467" t="s">
        <v>108</v>
      </c>
      <c r="C602" s="469" t="s">
        <v>108</v>
      </c>
      <c r="D602" s="178">
        <f>$F$7</f>
        <v>0</v>
      </c>
      <c r="E602" s="100"/>
      <c r="F602" s="86"/>
      <c r="G602" s="335">
        <f t="shared" si="63"/>
        <v>0</v>
      </c>
      <c r="H602" s="377">
        <f t="shared" si="64"/>
        <v>0</v>
      </c>
      <c r="I602" s="324">
        <f t="shared" si="65"/>
        <v>0</v>
      </c>
      <c r="J602" s="352">
        <f t="shared" si="66"/>
        <v>0</v>
      </c>
      <c r="K602" s="59"/>
    </row>
    <row r="603" spans="1:11" ht="16.25" customHeight="1">
      <c r="A603" s="532"/>
      <c r="B603" s="467" t="s">
        <v>591</v>
      </c>
      <c r="C603" s="469" t="s">
        <v>592</v>
      </c>
      <c r="D603" s="84"/>
      <c r="E603" s="100"/>
      <c r="F603" s="86"/>
      <c r="G603" s="335">
        <f t="shared" si="63"/>
        <v>0</v>
      </c>
      <c r="H603" s="375">
        <f t="shared" si="64"/>
        <v>0</v>
      </c>
      <c r="I603" s="324">
        <f t="shared" si="65"/>
        <v>0</v>
      </c>
      <c r="J603" s="353">
        <f t="shared" si="66"/>
        <v>0</v>
      </c>
      <c r="K603" s="59"/>
    </row>
    <row r="604" spans="1:11" ht="16.25" customHeight="1">
      <c r="A604" s="532"/>
      <c r="B604" s="467" t="s">
        <v>108</v>
      </c>
      <c r="C604" s="469" t="s">
        <v>108</v>
      </c>
      <c r="D604" s="178">
        <f>$F$7</f>
        <v>0</v>
      </c>
      <c r="E604" s="100"/>
      <c r="F604" s="86"/>
      <c r="G604" s="336">
        <f t="shared" si="63"/>
        <v>0</v>
      </c>
      <c r="H604" s="380">
        <f t="shared" si="64"/>
        <v>0</v>
      </c>
      <c r="I604" s="324">
        <f t="shared" si="65"/>
        <v>0</v>
      </c>
      <c r="J604" s="350">
        <f t="shared" si="66"/>
        <v>0</v>
      </c>
      <c r="K604" s="59"/>
    </row>
    <row r="605" spans="1:11" s="38" customFormat="1" ht="5" customHeight="1" thickBot="1">
      <c r="A605" s="531"/>
      <c r="B605" s="284"/>
      <c r="C605" s="285"/>
      <c r="D605" s="286"/>
      <c r="E605" s="285"/>
      <c r="F605" s="287"/>
      <c r="G605" s="287"/>
      <c r="H605" s="288"/>
      <c r="I605" s="405"/>
      <c r="J605" s="289"/>
      <c r="K605" s="59"/>
    </row>
    <row r="606" spans="1:11" ht="8" customHeight="1" thickBot="1">
      <c r="A606" s="532"/>
      <c r="B606" s="102"/>
      <c r="C606" s="103"/>
      <c r="D606" s="104"/>
      <c r="E606" s="105"/>
      <c r="F606" s="106"/>
      <c r="G606" s="106"/>
      <c r="H606" s="107"/>
      <c r="I606" s="108"/>
      <c r="J606" s="109"/>
      <c r="K606" s="59"/>
    </row>
    <row r="607" spans="1:11" ht="16.25" customHeight="1">
      <c r="A607" s="535"/>
      <c r="B607" s="519" t="s">
        <v>593</v>
      </c>
      <c r="C607" s="518"/>
      <c r="D607" s="520"/>
      <c r="E607" s="518"/>
      <c r="F607" s="521"/>
      <c r="G607" s="521"/>
      <c r="H607" s="522"/>
      <c r="I607" s="518"/>
      <c r="J607" s="523"/>
      <c r="K607" s="69"/>
    </row>
    <row r="608" spans="1:11" ht="16.25" customHeight="1">
      <c r="A608" s="532"/>
      <c r="B608" s="299" t="s">
        <v>594</v>
      </c>
      <c r="C608" s="508" t="s">
        <v>595</v>
      </c>
      <c r="D608" s="300"/>
      <c r="E608" s="301"/>
      <c r="F608" s="302"/>
      <c r="G608" s="303"/>
      <c r="H608" s="304"/>
      <c r="I608" s="408"/>
      <c r="J608" s="305"/>
      <c r="K608" s="59"/>
    </row>
    <row r="609" spans="1:11" ht="16.25" customHeight="1">
      <c r="A609" s="532"/>
      <c r="B609" s="461" t="s">
        <v>596</v>
      </c>
      <c r="C609" s="470" t="s">
        <v>597</v>
      </c>
      <c r="D609" s="84"/>
      <c r="E609" s="100"/>
      <c r="F609" s="86"/>
      <c r="G609" s="334">
        <f>D609*E609*F609</f>
        <v>0</v>
      </c>
      <c r="H609" s="376">
        <f>prowizja1</f>
        <v>0</v>
      </c>
      <c r="I609" s="324">
        <f>G609+G609*H609%</f>
        <v>0</v>
      </c>
      <c r="J609" s="350">
        <f>IF(OR(kurs1="",kurs1=0),0,I609/kurs1)</f>
        <v>0</v>
      </c>
      <c r="K609" s="59"/>
    </row>
    <row r="610" spans="1:11" ht="16.25" customHeight="1">
      <c r="A610" s="532"/>
      <c r="B610" s="467" t="s">
        <v>598</v>
      </c>
      <c r="C610" s="469" t="s">
        <v>599</v>
      </c>
      <c r="D610" s="84"/>
      <c r="E610" s="100"/>
      <c r="F610" s="86"/>
      <c r="G610" s="335">
        <f>D610*E610*F610</f>
        <v>0</v>
      </c>
      <c r="H610" s="377">
        <f>prowizja1</f>
        <v>0</v>
      </c>
      <c r="I610" s="324">
        <f>G610+G610*H610%</f>
        <v>0</v>
      </c>
      <c r="J610" s="352">
        <f>IF(OR(kurs1="",kurs1=0),0,I610/kurs1)</f>
        <v>0</v>
      </c>
      <c r="K610" s="59"/>
    </row>
    <row r="611" spans="1:11" ht="16.25" customHeight="1">
      <c r="A611" s="532"/>
      <c r="B611" s="467" t="s">
        <v>600</v>
      </c>
      <c r="C611" s="469" t="s">
        <v>601</v>
      </c>
      <c r="D611" s="84"/>
      <c r="E611" s="100"/>
      <c r="F611" s="86"/>
      <c r="G611" s="335">
        <f>D611*E611*F611</f>
        <v>0</v>
      </c>
      <c r="H611" s="377">
        <f>prowizja1</f>
        <v>0</v>
      </c>
      <c r="I611" s="324">
        <f>G611+G611*H611%</f>
        <v>0</v>
      </c>
      <c r="J611" s="352">
        <f>IF(OR(kurs1="",kurs1=0),0,I611/kurs1)</f>
        <v>0</v>
      </c>
      <c r="K611" s="59"/>
    </row>
    <row r="612" spans="1:11" ht="16.25" customHeight="1">
      <c r="A612" s="532"/>
      <c r="B612" s="467" t="s">
        <v>602</v>
      </c>
      <c r="C612" s="469" t="s">
        <v>603</v>
      </c>
      <c r="D612" s="84"/>
      <c r="E612" s="100"/>
      <c r="F612" s="86"/>
      <c r="G612" s="335">
        <f>D612*E612*F612</f>
        <v>0</v>
      </c>
      <c r="H612" s="375">
        <f>prowizja1</f>
        <v>0</v>
      </c>
      <c r="I612" s="324">
        <f>G612+G612*H612%</f>
        <v>0</v>
      </c>
      <c r="J612" s="353">
        <f>IF(OR(kurs1="",kurs1=0),0,I612/kurs1)</f>
        <v>0</v>
      </c>
      <c r="K612" s="59"/>
    </row>
    <row r="613" spans="1:11" ht="16.25" customHeight="1">
      <c r="A613" s="532"/>
      <c r="B613" s="87" t="s">
        <v>604</v>
      </c>
      <c r="C613" s="89" t="s">
        <v>605</v>
      </c>
      <c r="D613" s="84"/>
      <c r="E613" s="100"/>
      <c r="F613" s="86"/>
      <c r="G613" s="336">
        <f>D613*E613*F613</f>
        <v>0</v>
      </c>
      <c r="H613" s="380">
        <f>prowizja1</f>
        <v>0</v>
      </c>
      <c r="I613" s="324">
        <f>G613+G613*H613%</f>
        <v>0</v>
      </c>
      <c r="J613" s="350">
        <f>IF(OR(kurs1="",kurs1=0),0,I613/kurs1)</f>
        <v>0</v>
      </c>
      <c r="K613" s="59"/>
    </row>
    <row r="614" spans="1:11" ht="16.25" customHeight="1">
      <c r="A614" s="532"/>
      <c r="B614" s="299" t="s">
        <v>606</v>
      </c>
      <c r="C614" s="508" t="s">
        <v>607</v>
      </c>
      <c r="D614" s="300"/>
      <c r="E614" s="301"/>
      <c r="F614" s="302"/>
      <c r="G614" s="303"/>
      <c r="H614" s="304"/>
      <c r="I614" s="408"/>
      <c r="J614" s="305"/>
      <c r="K614" s="59"/>
    </row>
    <row r="615" spans="1:11" ht="16.25" customHeight="1">
      <c r="A615" s="532"/>
      <c r="B615" s="461" t="s">
        <v>608</v>
      </c>
      <c r="C615" s="470" t="s">
        <v>609</v>
      </c>
      <c r="D615" s="84"/>
      <c r="E615" s="100"/>
      <c r="F615" s="86"/>
      <c r="G615" s="334">
        <f>D615*E615*F615</f>
        <v>0</v>
      </c>
      <c r="H615" s="376">
        <f>prowizja1</f>
        <v>0</v>
      </c>
      <c r="I615" s="324">
        <f>G615+G615*H615%</f>
        <v>0</v>
      </c>
      <c r="J615" s="350">
        <f>IF(OR(kurs1="",kurs1=0),0,I615/kurs1)</f>
        <v>0</v>
      </c>
      <c r="K615" s="59"/>
    </row>
    <row r="616" spans="1:11" ht="16.25" customHeight="1">
      <c r="A616" s="532"/>
      <c r="B616" s="467" t="s">
        <v>610</v>
      </c>
      <c r="C616" s="469" t="s">
        <v>611</v>
      </c>
      <c r="D616" s="84"/>
      <c r="E616" s="100"/>
      <c r="F616" s="86"/>
      <c r="G616" s="335">
        <f>D616*E616*F616</f>
        <v>0</v>
      </c>
      <c r="H616" s="377">
        <f>prowizja1</f>
        <v>0</v>
      </c>
      <c r="I616" s="324">
        <f>G616+G616*H616%</f>
        <v>0</v>
      </c>
      <c r="J616" s="352">
        <f>IF(OR(kurs1="",kurs1=0),0,I616/kurs1)</f>
        <v>0</v>
      </c>
      <c r="K616" s="59"/>
    </row>
    <row r="617" spans="1:11" ht="16.25" customHeight="1">
      <c r="A617" s="532"/>
      <c r="B617" s="467" t="s">
        <v>612</v>
      </c>
      <c r="C617" s="469" t="s">
        <v>613</v>
      </c>
      <c r="D617" s="84"/>
      <c r="E617" s="100"/>
      <c r="F617" s="86"/>
      <c r="G617" s="335">
        <f>D617*E617*F617</f>
        <v>0</v>
      </c>
      <c r="H617" s="377">
        <f>prowizja1</f>
        <v>0</v>
      </c>
      <c r="I617" s="324">
        <f>G617+G617*H617%</f>
        <v>0</v>
      </c>
      <c r="J617" s="352">
        <f>IF(OR(kurs1="",kurs1=0),0,I617/kurs1)</f>
        <v>0</v>
      </c>
      <c r="K617" s="59"/>
    </row>
    <row r="618" spans="1:11" ht="16.25" customHeight="1">
      <c r="A618" s="532"/>
      <c r="B618" s="467" t="s">
        <v>614</v>
      </c>
      <c r="C618" s="469" t="s">
        <v>615</v>
      </c>
      <c r="D618" s="84"/>
      <c r="E618" s="100"/>
      <c r="F618" s="86"/>
      <c r="G618" s="335">
        <f>D618*E618*F618</f>
        <v>0</v>
      </c>
      <c r="H618" s="375">
        <f>prowizja1</f>
        <v>0</v>
      </c>
      <c r="I618" s="324">
        <f>G618+G618*H618%</f>
        <v>0</v>
      </c>
      <c r="J618" s="353">
        <f>IF(OR(kurs1="",kurs1=0),0,I618/kurs1)</f>
        <v>0</v>
      </c>
      <c r="K618" s="59"/>
    </row>
    <row r="619" spans="1:11" ht="16.25" customHeight="1">
      <c r="A619" s="532"/>
      <c r="B619" s="87" t="s">
        <v>616</v>
      </c>
      <c r="C619" s="89" t="s">
        <v>617</v>
      </c>
      <c r="D619" s="84"/>
      <c r="E619" s="100"/>
      <c r="F619" s="86"/>
      <c r="G619" s="336">
        <f>D619*E619*F619</f>
        <v>0</v>
      </c>
      <c r="H619" s="380">
        <f>prowizja1</f>
        <v>0</v>
      </c>
      <c r="I619" s="324">
        <f>G619+G619*H619%</f>
        <v>0</v>
      </c>
      <c r="J619" s="350">
        <f>IF(OR(kurs1="",kurs1=0),0,I619/kurs1)</f>
        <v>0</v>
      </c>
      <c r="K619" s="59"/>
    </row>
    <row r="620" spans="1:11" ht="16.25" customHeight="1">
      <c r="A620" s="532"/>
      <c r="B620" s="299" t="s">
        <v>618</v>
      </c>
      <c r="C620" s="508" t="s">
        <v>619</v>
      </c>
      <c r="D620" s="300"/>
      <c r="E620" s="301"/>
      <c r="F620" s="302"/>
      <c r="G620" s="303"/>
      <c r="H620" s="304"/>
      <c r="I620" s="408"/>
      <c r="J620" s="305"/>
      <c r="K620" s="59"/>
    </row>
    <row r="621" spans="1:11" ht="16.25" customHeight="1">
      <c r="A621" s="532"/>
      <c r="B621" s="461" t="s">
        <v>620</v>
      </c>
      <c r="C621" s="470" t="s">
        <v>621</v>
      </c>
      <c r="D621" s="84"/>
      <c r="E621" s="100"/>
      <c r="F621" s="86"/>
      <c r="G621" s="334">
        <f>D621*E621*F621</f>
        <v>0</v>
      </c>
      <c r="H621" s="376">
        <f>prowizja1</f>
        <v>0</v>
      </c>
      <c r="I621" s="324">
        <f>G621+G621*H621%</f>
        <v>0</v>
      </c>
      <c r="J621" s="350">
        <f>IF(OR(kurs1="",kurs1=0),0,I621/kurs1)</f>
        <v>0</v>
      </c>
      <c r="K621" s="59"/>
    </row>
    <row r="622" spans="1:11" ht="16.25" customHeight="1">
      <c r="A622" s="532"/>
      <c r="B622" s="467" t="s">
        <v>622</v>
      </c>
      <c r="C622" s="469" t="s">
        <v>623</v>
      </c>
      <c r="D622" s="84"/>
      <c r="E622" s="100"/>
      <c r="F622" s="86"/>
      <c r="G622" s="335">
        <f>D622*E622*F622</f>
        <v>0</v>
      </c>
      <c r="H622" s="377">
        <f>prowizja1</f>
        <v>0</v>
      </c>
      <c r="I622" s="324">
        <f>G622+G622*H622%</f>
        <v>0</v>
      </c>
      <c r="J622" s="352">
        <f>IF(OR(kurs1="",kurs1=0),0,I622/kurs1)</f>
        <v>0</v>
      </c>
      <c r="K622" s="59"/>
    </row>
    <row r="623" spans="1:11" ht="16.25" customHeight="1">
      <c r="A623" s="532"/>
      <c r="B623" s="467" t="s">
        <v>624</v>
      </c>
      <c r="C623" s="469" t="s">
        <v>625</v>
      </c>
      <c r="D623" s="84"/>
      <c r="E623" s="100"/>
      <c r="F623" s="86"/>
      <c r="G623" s="335">
        <f>D623*E623*F623</f>
        <v>0</v>
      </c>
      <c r="H623" s="377">
        <f>prowizja1</f>
        <v>0</v>
      </c>
      <c r="I623" s="324">
        <f>G623+G623*H623%</f>
        <v>0</v>
      </c>
      <c r="J623" s="352">
        <f>IF(OR(kurs1="",kurs1=0),0,I623/kurs1)</f>
        <v>0</v>
      </c>
      <c r="K623" s="59"/>
    </row>
    <row r="624" spans="1:11" ht="16.25" customHeight="1">
      <c r="A624" s="532"/>
      <c r="B624" s="467" t="s">
        <v>626</v>
      </c>
      <c r="C624" s="469" t="s">
        <v>627</v>
      </c>
      <c r="D624" s="84"/>
      <c r="E624" s="100"/>
      <c r="F624" s="86"/>
      <c r="G624" s="335">
        <f>D624*E624*F624</f>
        <v>0</v>
      </c>
      <c r="H624" s="375">
        <f>prowizja1</f>
        <v>0</v>
      </c>
      <c r="I624" s="324">
        <f>G624+G624*H624%</f>
        <v>0</v>
      </c>
      <c r="J624" s="353">
        <f>IF(OR(kurs1="",kurs1=0),0,I624/kurs1)</f>
        <v>0</v>
      </c>
      <c r="K624" s="59"/>
    </row>
    <row r="625" spans="1:11" ht="16.25" customHeight="1">
      <c r="A625" s="532"/>
      <c r="B625" s="87" t="s">
        <v>628</v>
      </c>
      <c r="C625" s="89" t="s">
        <v>629</v>
      </c>
      <c r="D625" s="84"/>
      <c r="E625" s="100"/>
      <c r="F625" s="86"/>
      <c r="G625" s="336">
        <f>D625*E625*F625</f>
        <v>0</v>
      </c>
      <c r="H625" s="380">
        <f>prowizja1</f>
        <v>0</v>
      </c>
      <c r="I625" s="324">
        <f>G625+G625*H625%</f>
        <v>0</v>
      </c>
      <c r="J625" s="350">
        <f>IF(OR(kurs1="",kurs1=0),0,I625/kurs1)</f>
        <v>0</v>
      </c>
      <c r="K625" s="59"/>
    </row>
    <row r="626" spans="1:11" s="38" customFormat="1" ht="5" customHeight="1" thickBot="1">
      <c r="A626" s="531"/>
      <c r="B626" s="284"/>
      <c r="C626" s="285"/>
      <c r="D626" s="286"/>
      <c r="E626" s="285"/>
      <c r="F626" s="287"/>
      <c r="G626" s="287"/>
      <c r="H626" s="288"/>
      <c r="I626" s="405"/>
      <c r="J626" s="289"/>
      <c r="K626" s="59"/>
    </row>
    <row r="627" spans="1:11" ht="8" customHeight="1" thickBot="1">
      <c r="A627" s="532"/>
      <c r="B627" s="102"/>
      <c r="C627" s="103"/>
      <c r="D627" s="104"/>
      <c r="E627" s="105"/>
      <c r="F627" s="106"/>
      <c r="G627" s="106"/>
      <c r="H627" s="107"/>
      <c r="I627" s="108"/>
      <c r="J627" s="109"/>
      <c r="K627" s="59"/>
    </row>
    <row r="628" spans="1:11" ht="16.25" customHeight="1">
      <c r="A628" s="535"/>
      <c r="B628" s="511" t="s">
        <v>707</v>
      </c>
      <c r="C628" s="512"/>
      <c r="D628" s="513"/>
      <c r="E628" s="512"/>
      <c r="F628" s="514"/>
      <c r="G628" s="514"/>
      <c r="H628" s="517"/>
      <c r="I628" s="518"/>
      <c r="J628" s="516"/>
      <c r="K628" s="69"/>
    </row>
    <row r="629" spans="1:11" ht="16.25" customHeight="1">
      <c r="A629" s="531"/>
      <c r="B629" s="457" t="s">
        <v>630</v>
      </c>
      <c r="C629" s="478" t="s">
        <v>631</v>
      </c>
      <c r="D629" s="72"/>
      <c r="E629" s="99"/>
      <c r="F629" s="74"/>
      <c r="G629" s="332">
        <f>D629*E629*F629</f>
        <v>0</v>
      </c>
      <c r="H629" s="374">
        <f>prowizja1</f>
        <v>0</v>
      </c>
      <c r="I629" s="324">
        <f>G629+G629*H629%</f>
        <v>0</v>
      </c>
      <c r="J629" s="351">
        <f>IF(OR(kurs1="",kurs1=0),0,I629/kurs1)</f>
        <v>0</v>
      </c>
      <c r="K629" s="59"/>
    </row>
    <row r="630" spans="1:11" ht="16.25" customHeight="1">
      <c r="A630" s="532"/>
      <c r="B630" s="467" t="s">
        <v>632</v>
      </c>
      <c r="C630" s="468" t="s">
        <v>633</v>
      </c>
      <c r="D630" s="84"/>
      <c r="E630" s="100"/>
      <c r="F630" s="86"/>
      <c r="G630" s="335">
        <f>D630*E630*F630</f>
        <v>0</v>
      </c>
      <c r="H630" s="377">
        <f>prowizja1</f>
        <v>0</v>
      </c>
      <c r="I630" s="324">
        <f>G630+G630*H630%</f>
        <v>0</v>
      </c>
      <c r="J630" s="352">
        <f>IF(OR(kurs1="",kurs1=0),0,I630/kurs1)</f>
        <v>0</v>
      </c>
      <c r="K630" s="59"/>
    </row>
    <row r="631" spans="1:11" ht="16.25" customHeight="1">
      <c r="A631" s="532"/>
      <c r="B631" s="467" t="s">
        <v>634</v>
      </c>
      <c r="C631" s="468" t="s">
        <v>635</v>
      </c>
      <c r="D631" s="84"/>
      <c r="E631" s="100"/>
      <c r="F631" s="86"/>
      <c r="G631" s="335">
        <f>D631*E631*F631</f>
        <v>0</v>
      </c>
      <c r="H631" s="377">
        <f>prowizja1</f>
        <v>0</v>
      </c>
      <c r="I631" s="324">
        <f>G631+G631*H631%</f>
        <v>0</v>
      </c>
      <c r="J631" s="352">
        <f>IF(OR(kurs1="",kurs1=0),0,I631/kurs1)</f>
        <v>0</v>
      </c>
      <c r="K631" s="59"/>
    </row>
    <row r="632" spans="1:11" ht="16.25" customHeight="1">
      <c r="A632" s="532"/>
      <c r="B632" s="467" t="s">
        <v>636</v>
      </c>
      <c r="C632" s="468" t="s">
        <v>637</v>
      </c>
      <c r="D632" s="84"/>
      <c r="E632" s="100"/>
      <c r="F632" s="86"/>
      <c r="G632" s="335">
        <f>D632*E632*F632</f>
        <v>0</v>
      </c>
      <c r="H632" s="375">
        <f>prowizja1</f>
        <v>0</v>
      </c>
      <c r="I632" s="324">
        <f>G632+G632*H632%</f>
        <v>0</v>
      </c>
      <c r="J632" s="353">
        <f>IF(OR(kurs1="",kurs1=0),0,I632/kurs1)</f>
        <v>0</v>
      </c>
      <c r="K632" s="59"/>
    </row>
    <row r="633" spans="1:11" ht="16.25" customHeight="1">
      <c r="A633" s="532"/>
      <c r="B633" s="467" t="s">
        <v>638</v>
      </c>
      <c r="C633" s="468" t="s">
        <v>639</v>
      </c>
      <c r="D633" s="84"/>
      <c r="E633" s="100"/>
      <c r="F633" s="86"/>
      <c r="G633" s="336">
        <f>D633*E633*F633</f>
        <v>0</v>
      </c>
      <c r="H633" s="380">
        <f>prowizja1</f>
        <v>0</v>
      </c>
      <c r="I633" s="324">
        <f>G633+G633*H633%</f>
        <v>0</v>
      </c>
      <c r="J633" s="350">
        <f>IF(OR(kurs1="",kurs1=0),0,I633/kurs1)</f>
        <v>0</v>
      </c>
      <c r="K633" s="59"/>
    </row>
    <row r="634" spans="1:11" ht="4.5" customHeight="1">
      <c r="A634" s="532"/>
      <c r="B634" s="278"/>
      <c r="C634" s="279"/>
      <c r="D634" s="312"/>
      <c r="E634" s="279"/>
      <c r="F634" s="313"/>
      <c r="G634" s="281"/>
      <c r="H634" s="282"/>
      <c r="I634" s="404"/>
      <c r="J634" s="283"/>
      <c r="K634" s="59"/>
    </row>
    <row r="635" spans="1:11" ht="16.25" customHeight="1">
      <c r="A635" s="532"/>
      <c r="B635" s="461" t="s">
        <v>640</v>
      </c>
      <c r="C635" s="471" t="s">
        <v>641</v>
      </c>
      <c r="D635" s="84"/>
      <c r="E635" s="100"/>
      <c r="F635" s="86"/>
      <c r="G635" s="334">
        <f t="shared" ref="G635:G641" si="67">D635*E635*F635</f>
        <v>0</v>
      </c>
      <c r="H635" s="376">
        <f t="shared" ref="H635:H641" si="68">prowizja1</f>
        <v>0</v>
      </c>
      <c r="I635" s="324">
        <f t="shared" ref="I635:I641" si="69">G635+G635*H635%</f>
        <v>0</v>
      </c>
      <c r="J635" s="350">
        <f t="shared" ref="J635:J641" si="70">IF(OR(kurs1="",kurs1=0),0,I635/kurs1)</f>
        <v>0</v>
      </c>
      <c r="K635" s="59"/>
    </row>
    <row r="636" spans="1:11" ht="16.25" customHeight="1">
      <c r="A636" s="532"/>
      <c r="B636" s="467" t="s">
        <v>642</v>
      </c>
      <c r="C636" s="468" t="s">
        <v>643</v>
      </c>
      <c r="D636" s="84"/>
      <c r="E636" s="100"/>
      <c r="F636" s="86"/>
      <c r="G636" s="335">
        <f t="shared" si="67"/>
        <v>0</v>
      </c>
      <c r="H636" s="377">
        <f t="shared" si="68"/>
        <v>0</v>
      </c>
      <c r="I636" s="324">
        <f t="shared" si="69"/>
        <v>0</v>
      </c>
      <c r="J636" s="352">
        <f t="shared" si="70"/>
        <v>0</v>
      </c>
      <c r="K636" s="59"/>
    </row>
    <row r="637" spans="1:11" ht="16.25" customHeight="1">
      <c r="A637" s="532"/>
      <c r="B637" s="467" t="s">
        <v>644</v>
      </c>
      <c r="C637" s="468" t="s">
        <v>645</v>
      </c>
      <c r="D637" s="84"/>
      <c r="E637" s="100"/>
      <c r="F637" s="86"/>
      <c r="G637" s="335">
        <f t="shared" si="67"/>
        <v>0</v>
      </c>
      <c r="H637" s="377">
        <f t="shared" si="68"/>
        <v>0</v>
      </c>
      <c r="I637" s="324">
        <f t="shared" si="69"/>
        <v>0</v>
      </c>
      <c r="J637" s="352">
        <f t="shared" si="70"/>
        <v>0</v>
      </c>
      <c r="K637" s="59"/>
    </row>
    <row r="638" spans="1:11" ht="16.25" customHeight="1">
      <c r="A638" s="532"/>
      <c r="B638" s="467" t="s">
        <v>646</v>
      </c>
      <c r="C638" s="468" t="s">
        <v>647</v>
      </c>
      <c r="D638" s="84"/>
      <c r="E638" s="100"/>
      <c r="F638" s="86"/>
      <c r="G638" s="335">
        <f t="shared" si="67"/>
        <v>0</v>
      </c>
      <c r="H638" s="377">
        <f t="shared" si="68"/>
        <v>0</v>
      </c>
      <c r="I638" s="324">
        <f t="shared" si="69"/>
        <v>0</v>
      </c>
      <c r="J638" s="352">
        <f t="shared" si="70"/>
        <v>0</v>
      </c>
      <c r="K638" s="59"/>
    </row>
    <row r="639" spans="1:11" ht="16.25" customHeight="1">
      <c r="A639" s="532"/>
      <c r="B639" s="467" t="s">
        <v>642</v>
      </c>
      <c r="C639" s="468" t="s">
        <v>643</v>
      </c>
      <c r="D639" s="84"/>
      <c r="E639" s="100"/>
      <c r="F639" s="86"/>
      <c r="G639" s="335">
        <f t="shared" si="67"/>
        <v>0</v>
      </c>
      <c r="H639" s="377">
        <f t="shared" si="68"/>
        <v>0</v>
      </c>
      <c r="I639" s="324">
        <f t="shared" si="69"/>
        <v>0</v>
      </c>
      <c r="J639" s="352">
        <f t="shared" si="70"/>
        <v>0</v>
      </c>
      <c r="K639" s="59"/>
    </row>
    <row r="640" spans="1:11" ht="16.25" customHeight="1">
      <c r="A640" s="532"/>
      <c r="B640" s="467" t="s">
        <v>648</v>
      </c>
      <c r="C640" s="468" t="s">
        <v>649</v>
      </c>
      <c r="D640" s="84"/>
      <c r="E640" s="100"/>
      <c r="F640" s="86"/>
      <c r="G640" s="335">
        <f t="shared" si="67"/>
        <v>0</v>
      </c>
      <c r="H640" s="375">
        <f t="shared" si="68"/>
        <v>0</v>
      </c>
      <c r="I640" s="324">
        <f t="shared" si="69"/>
        <v>0</v>
      </c>
      <c r="J640" s="353">
        <f t="shared" si="70"/>
        <v>0</v>
      </c>
      <c r="K640" s="59"/>
    </row>
    <row r="641" spans="1:11" ht="16.25" customHeight="1">
      <c r="A641" s="532"/>
      <c r="B641" s="467" t="s">
        <v>650</v>
      </c>
      <c r="C641" s="468" t="s">
        <v>651</v>
      </c>
      <c r="D641" s="84"/>
      <c r="E641" s="100"/>
      <c r="F641" s="86"/>
      <c r="G641" s="336">
        <f t="shared" si="67"/>
        <v>0</v>
      </c>
      <c r="H641" s="380">
        <f t="shared" si="68"/>
        <v>0</v>
      </c>
      <c r="I641" s="324">
        <f t="shared" si="69"/>
        <v>0</v>
      </c>
      <c r="J641" s="350">
        <f t="shared" si="70"/>
        <v>0</v>
      </c>
      <c r="K641" s="59"/>
    </row>
    <row r="642" spans="1:11" ht="4.5" customHeight="1">
      <c r="A642" s="532"/>
      <c r="B642" s="278"/>
      <c r="C642" s="279"/>
      <c r="D642" s="312"/>
      <c r="E642" s="279"/>
      <c r="F642" s="313"/>
      <c r="G642" s="281"/>
      <c r="H642" s="282"/>
      <c r="I642" s="404"/>
      <c r="J642" s="283"/>
      <c r="K642" s="59"/>
    </row>
    <row r="643" spans="1:11" ht="16.25" customHeight="1">
      <c r="A643" s="532"/>
      <c r="B643" s="461" t="s">
        <v>652</v>
      </c>
      <c r="C643" s="470" t="s">
        <v>653</v>
      </c>
      <c r="D643" s="84"/>
      <c r="E643" s="100"/>
      <c r="F643" s="86"/>
      <c r="G643" s="334">
        <f t="shared" ref="G643:G650" si="71">D643*E643*F643</f>
        <v>0</v>
      </c>
      <c r="H643" s="376">
        <f t="shared" ref="H643:H650" si="72">prowizja1</f>
        <v>0</v>
      </c>
      <c r="I643" s="324">
        <f t="shared" ref="I643:I650" si="73">G643+G643*H643%</f>
        <v>0</v>
      </c>
      <c r="J643" s="350">
        <f t="shared" ref="J643:J650" si="74">IF(OR(kurs1="",kurs1=0),0,I643/kurs1)</f>
        <v>0</v>
      </c>
      <c r="K643" s="59"/>
    </row>
    <row r="644" spans="1:11" ht="16.25" customHeight="1">
      <c r="A644" s="532"/>
      <c r="B644" s="467" t="s">
        <v>108</v>
      </c>
      <c r="C644" s="469" t="s">
        <v>108</v>
      </c>
      <c r="D644" s="178"/>
      <c r="E644" s="100"/>
      <c r="F644" s="86"/>
      <c r="G644" s="335">
        <f t="shared" si="71"/>
        <v>0</v>
      </c>
      <c r="H644" s="377">
        <f t="shared" si="72"/>
        <v>0</v>
      </c>
      <c r="I644" s="324">
        <f t="shared" si="73"/>
        <v>0</v>
      </c>
      <c r="J644" s="352">
        <f t="shared" si="74"/>
        <v>0</v>
      </c>
      <c r="K644" s="59"/>
    </row>
    <row r="645" spans="1:11" ht="16.25" customHeight="1">
      <c r="A645" s="532"/>
      <c r="B645" s="467" t="s">
        <v>654</v>
      </c>
      <c r="C645" s="469" t="s">
        <v>655</v>
      </c>
      <c r="D645" s="84"/>
      <c r="E645" s="100"/>
      <c r="F645" s="86"/>
      <c r="G645" s="335">
        <f t="shared" si="71"/>
        <v>0</v>
      </c>
      <c r="H645" s="377">
        <f t="shared" si="72"/>
        <v>0</v>
      </c>
      <c r="I645" s="324">
        <f t="shared" si="73"/>
        <v>0</v>
      </c>
      <c r="J645" s="352">
        <f t="shared" si="74"/>
        <v>0</v>
      </c>
      <c r="K645" s="59"/>
    </row>
    <row r="646" spans="1:11" ht="16.25" customHeight="1">
      <c r="A646" s="532"/>
      <c r="B646" s="467" t="s">
        <v>108</v>
      </c>
      <c r="C646" s="469" t="s">
        <v>108</v>
      </c>
      <c r="D646" s="178"/>
      <c r="E646" s="100"/>
      <c r="F646" s="86"/>
      <c r="G646" s="335">
        <f t="shared" si="71"/>
        <v>0</v>
      </c>
      <c r="H646" s="377">
        <f t="shared" si="72"/>
        <v>0</v>
      </c>
      <c r="I646" s="324">
        <f t="shared" si="73"/>
        <v>0</v>
      </c>
      <c r="J646" s="352">
        <f t="shared" si="74"/>
        <v>0</v>
      </c>
      <c r="K646" s="59"/>
    </row>
    <row r="647" spans="1:11" ht="16.25" customHeight="1">
      <c r="A647" s="532"/>
      <c r="B647" s="467" t="s">
        <v>656</v>
      </c>
      <c r="C647" s="469" t="s">
        <v>657</v>
      </c>
      <c r="D647" s="84"/>
      <c r="E647" s="100"/>
      <c r="F647" s="86"/>
      <c r="G647" s="335">
        <f t="shared" si="71"/>
        <v>0</v>
      </c>
      <c r="H647" s="377">
        <f t="shared" si="72"/>
        <v>0</v>
      </c>
      <c r="I647" s="324">
        <f t="shared" si="73"/>
        <v>0</v>
      </c>
      <c r="J647" s="352">
        <f t="shared" si="74"/>
        <v>0</v>
      </c>
      <c r="K647" s="59"/>
    </row>
    <row r="648" spans="1:11" ht="16.25" customHeight="1">
      <c r="A648" s="532"/>
      <c r="B648" s="467" t="s">
        <v>108</v>
      </c>
      <c r="C648" s="469" t="s">
        <v>108</v>
      </c>
      <c r="D648" s="178"/>
      <c r="E648" s="100"/>
      <c r="F648" s="86"/>
      <c r="G648" s="335">
        <f t="shared" si="71"/>
        <v>0</v>
      </c>
      <c r="H648" s="377">
        <f t="shared" si="72"/>
        <v>0</v>
      </c>
      <c r="I648" s="324">
        <f t="shared" si="73"/>
        <v>0</v>
      </c>
      <c r="J648" s="352">
        <f t="shared" si="74"/>
        <v>0</v>
      </c>
      <c r="K648" s="59"/>
    </row>
    <row r="649" spans="1:11" ht="16.25" customHeight="1">
      <c r="A649" s="532"/>
      <c r="B649" s="467" t="s">
        <v>658</v>
      </c>
      <c r="C649" s="469" t="s">
        <v>659</v>
      </c>
      <c r="D649" s="84"/>
      <c r="E649" s="100"/>
      <c r="F649" s="86"/>
      <c r="G649" s="335">
        <f t="shared" si="71"/>
        <v>0</v>
      </c>
      <c r="H649" s="375">
        <f t="shared" si="72"/>
        <v>0</v>
      </c>
      <c r="I649" s="324">
        <f t="shared" si="73"/>
        <v>0</v>
      </c>
      <c r="J649" s="353">
        <f t="shared" si="74"/>
        <v>0</v>
      </c>
      <c r="K649" s="59"/>
    </row>
    <row r="650" spans="1:11" ht="16.25" customHeight="1">
      <c r="A650" s="532"/>
      <c r="B650" s="467" t="s">
        <v>108</v>
      </c>
      <c r="C650" s="469" t="s">
        <v>108</v>
      </c>
      <c r="D650" s="178"/>
      <c r="E650" s="100"/>
      <c r="F650" s="86"/>
      <c r="G650" s="336">
        <f t="shared" si="71"/>
        <v>0</v>
      </c>
      <c r="H650" s="380">
        <f t="shared" si="72"/>
        <v>0</v>
      </c>
      <c r="I650" s="324">
        <f t="shared" si="73"/>
        <v>0</v>
      </c>
      <c r="J650" s="350">
        <f t="shared" si="74"/>
        <v>0</v>
      </c>
      <c r="K650" s="59"/>
    </row>
    <row r="651" spans="1:11" ht="4.5" customHeight="1">
      <c r="A651" s="532"/>
      <c r="B651" s="278"/>
      <c r="C651" s="279"/>
      <c r="D651" s="280"/>
      <c r="E651" s="279"/>
      <c r="F651" s="281"/>
      <c r="G651" s="281"/>
      <c r="H651" s="282"/>
      <c r="I651" s="404"/>
      <c r="J651" s="283"/>
      <c r="K651" s="59"/>
    </row>
    <row r="652" spans="1:11" ht="16.25" customHeight="1">
      <c r="A652" s="532"/>
      <c r="B652" s="461" t="s">
        <v>660</v>
      </c>
      <c r="C652" s="471" t="s">
        <v>661</v>
      </c>
      <c r="D652" s="84"/>
      <c r="E652" s="100"/>
      <c r="F652" s="86"/>
      <c r="G652" s="334">
        <f t="shared" ref="G652:G662" si="75">D652*E652*F652</f>
        <v>0</v>
      </c>
      <c r="H652" s="382">
        <f>prowizja1</f>
        <v>0</v>
      </c>
      <c r="I652" s="324">
        <f>G652+G652*H652%</f>
        <v>0</v>
      </c>
      <c r="J652" s="355">
        <f>IF(OR(kurs1="",kurs1=0),0,I652/kurs1)</f>
        <v>0</v>
      </c>
      <c r="K652" s="59"/>
    </row>
    <row r="653" spans="1:11" ht="16.25" customHeight="1">
      <c r="A653" s="532"/>
      <c r="B653" s="467" t="s">
        <v>236</v>
      </c>
      <c r="C653" s="469" t="s">
        <v>237</v>
      </c>
      <c r="D653" s="84"/>
      <c r="E653" s="100"/>
      <c r="F653" s="86"/>
      <c r="G653" s="336">
        <f t="shared" si="75"/>
        <v>0</v>
      </c>
      <c r="H653" s="380">
        <f>prowizja1</f>
        <v>0</v>
      </c>
      <c r="I653" s="324">
        <f>G653+G653*H653%</f>
        <v>0</v>
      </c>
      <c r="J653" s="350">
        <f>IF(OR(kurs1="",kurs1=0),0,I653/kurs1)</f>
        <v>0</v>
      </c>
      <c r="K653" s="59"/>
    </row>
    <row r="654" spans="1:11" ht="4.5" customHeight="1">
      <c r="A654" s="532"/>
      <c r="B654" s="278"/>
      <c r="C654" s="279"/>
      <c r="D654" s="312"/>
      <c r="E654" s="279"/>
      <c r="F654" s="313"/>
      <c r="G654" s="281"/>
      <c r="H654" s="282"/>
      <c r="I654" s="404"/>
      <c r="J654" s="283"/>
      <c r="K654" s="59"/>
    </row>
    <row r="655" spans="1:11" ht="16.25" customHeight="1">
      <c r="A655" s="532"/>
      <c r="B655" s="79"/>
      <c r="C655" s="110"/>
      <c r="D655" s="84"/>
      <c r="E655" s="100"/>
      <c r="F655" s="86"/>
      <c r="G655" s="334">
        <f t="shared" si="75"/>
        <v>0</v>
      </c>
      <c r="H655" s="376">
        <f t="shared" ref="H655:H662" si="76">prowizja1</f>
        <v>0</v>
      </c>
      <c r="I655" s="324">
        <f t="shared" ref="I655:I662" si="77">G655+G655*H655%</f>
        <v>0</v>
      </c>
      <c r="J655" s="350">
        <f t="shared" ref="J655:J662" si="78">IF(OR(kurs1="",kurs1=0),0,I655/kurs1)</f>
        <v>0</v>
      </c>
      <c r="K655" s="59"/>
    </row>
    <row r="656" spans="1:11" ht="16.25" customHeight="1">
      <c r="A656" s="532"/>
      <c r="B656" s="87"/>
      <c r="C656" s="89"/>
      <c r="D656" s="84"/>
      <c r="E656" s="100"/>
      <c r="F656" s="86"/>
      <c r="G656" s="335">
        <f t="shared" si="75"/>
        <v>0</v>
      </c>
      <c r="H656" s="377">
        <f t="shared" si="76"/>
        <v>0</v>
      </c>
      <c r="I656" s="324">
        <f t="shared" si="77"/>
        <v>0</v>
      </c>
      <c r="J656" s="352">
        <f t="shared" si="78"/>
        <v>0</v>
      </c>
      <c r="K656" s="59"/>
    </row>
    <row r="657" spans="1:11" ht="16.25" customHeight="1">
      <c r="A657" s="532"/>
      <c r="B657" s="87"/>
      <c r="C657" s="89"/>
      <c r="D657" s="84"/>
      <c r="E657" s="100"/>
      <c r="F657" s="86"/>
      <c r="G657" s="335">
        <f t="shared" si="75"/>
        <v>0</v>
      </c>
      <c r="H657" s="377">
        <f t="shared" si="76"/>
        <v>0</v>
      </c>
      <c r="I657" s="324">
        <f t="shared" si="77"/>
        <v>0</v>
      </c>
      <c r="J657" s="352">
        <f t="shared" si="78"/>
        <v>0</v>
      </c>
      <c r="K657" s="59"/>
    </row>
    <row r="658" spans="1:11" ht="16.25" customHeight="1">
      <c r="A658" s="532"/>
      <c r="B658" s="87"/>
      <c r="C658" s="89"/>
      <c r="D658" s="84"/>
      <c r="E658" s="100"/>
      <c r="F658" s="86"/>
      <c r="G658" s="335">
        <f t="shared" si="75"/>
        <v>0</v>
      </c>
      <c r="H658" s="377">
        <f t="shared" si="76"/>
        <v>0</v>
      </c>
      <c r="I658" s="324">
        <f t="shared" si="77"/>
        <v>0</v>
      </c>
      <c r="J658" s="352">
        <f t="shared" si="78"/>
        <v>0</v>
      </c>
      <c r="K658" s="59"/>
    </row>
    <row r="659" spans="1:11" ht="16.25" customHeight="1">
      <c r="A659" s="532"/>
      <c r="B659" s="87"/>
      <c r="C659" s="89"/>
      <c r="D659" s="84"/>
      <c r="E659" s="100"/>
      <c r="F659" s="86"/>
      <c r="G659" s="335">
        <f t="shared" si="75"/>
        <v>0</v>
      </c>
      <c r="H659" s="377">
        <f t="shared" si="76"/>
        <v>0</v>
      </c>
      <c r="I659" s="324">
        <f t="shared" si="77"/>
        <v>0</v>
      </c>
      <c r="J659" s="352">
        <f t="shared" si="78"/>
        <v>0</v>
      </c>
      <c r="K659" s="59"/>
    </row>
    <row r="660" spans="1:11" ht="16.25" customHeight="1">
      <c r="A660" s="532"/>
      <c r="B660" s="87"/>
      <c r="C660" s="89"/>
      <c r="D660" s="84"/>
      <c r="E660" s="100"/>
      <c r="F660" s="86"/>
      <c r="G660" s="335">
        <f t="shared" si="75"/>
        <v>0</v>
      </c>
      <c r="H660" s="377">
        <f t="shared" si="76"/>
        <v>0</v>
      </c>
      <c r="I660" s="324">
        <f t="shared" si="77"/>
        <v>0</v>
      </c>
      <c r="J660" s="352">
        <f t="shared" si="78"/>
        <v>0</v>
      </c>
      <c r="K660" s="59"/>
    </row>
    <row r="661" spans="1:11" ht="16.25" customHeight="1">
      <c r="A661" s="532"/>
      <c r="B661" s="87"/>
      <c r="C661" s="89"/>
      <c r="D661" s="84"/>
      <c r="E661" s="100"/>
      <c r="F661" s="86"/>
      <c r="G661" s="335">
        <f t="shared" si="75"/>
        <v>0</v>
      </c>
      <c r="H661" s="375">
        <f t="shared" si="76"/>
        <v>0</v>
      </c>
      <c r="I661" s="324">
        <f t="shared" si="77"/>
        <v>0</v>
      </c>
      <c r="J661" s="352">
        <f t="shared" si="78"/>
        <v>0</v>
      </c>
      <c r="K661" s="59"/>
    </row>
    <row r="662" spans="1:11" ht="16.25" customHeight="1">
      <c r="A662" s="532"/>
      <c r="B662" s="87"/>
      <c r="C662" s="89"/>
      <c r="D662" s="124"/>
      <c r="E662" s="100"/>
      <c r="F662" s="770"/>
      <c r="G662" s="344">
        <f t="shared" si="75"/>
        <v>0</v>
      </c>
      <c r="H662" s="487">
        <f t="shared" si="76"/>
        <v>0</v>
      </c>
      <c r="I662" s="324">
        <f t="shared" si="77"/>
        <v>0</v>
      </c>
      <c r="J662" s="363">
        <f t="shared" si="78"/>
        <v>0</v>
      </c>
      <c r="K662" s="59"/>
    </row>
    <row r="663" spans="1:11" s="38" customFormat="1" ht="5" customHeight="1" thickBot="1">
      <c r="A663" s="531"/>
      <c r="B663" s="284"/>
      <c r="C663" s="285"/>
      <c r="D663" s="286"/>
      <c r="E663" s="285"/>
      <c r="F663" s="287"/>
      <c r="G663" s="287"/>
      <c r="H663" s="288"/>
      <c r="I663" s="405"/>
      <c r="J663" s="289"/>
      <c r="K663" s="59"/>
    </row>
    <row r="664" spans="1:11" ht="8" customHeight="1" thickBot="1">
      <c r="A664" s="532"/>
      <c r="B664" s="139"/>
      <c r="C664" s="139"/>
      <c r="D664" s="171"/>
      <c r="E664" s="172"/>
      <c r="F664" s="173"/>
      <c r="G664" s="174"/>
      <c r="H664" s="175"/>
      <c r="I664" s="183"/>
      <c r="J664" s="146"/>
      <c r="K664" s="98"/>
    </row>
    <row r="665" spans="1:11" ht="16.25" customHeight="1" thickBot="1">
      <c r="A665" s="532"/>
      <c r="B665" s="102"/>
      <c r="C665" s="103"/>
      <c r="D665" s="721" t="s">
        <v>147</v>
      </c>
      <c r="E665" s="722"/>
      <c r="F665" s="722"/>
      <c r="G665" s="319">
        <f>SUM(G597:G662)</f>
        <v>0</v>
      </c>
      <c r="H665" s="381">
        <f>AVERAGE(H597:H662)</f>
        <v>0</v>
      </c>
      <c r="I665" s="276">
        <f>SUM(I597:I662)</f>
        <v>0</v>
      </c>
      <c r="J665" s="354">
        <f>IF(OR(kurs1="",kurs1=0),0,I665/kurs1)</f>
        <v>0</v>
      </c>
      <c r="K665" s="59"/>
    </row>
    <row r="666" spans="1:11" ht="20" customHeight="1">
      <c r="A666" s="532"/>
      <c r="B666" s="102"/>
      <c r="C666" s="103"/>
      <c r="D666" s="104"/>
      <c r="E666" s="193"/>
      <c r="F666" s="194"/>
      <c r="G666" s="194"/>
      <c r="H666" s="107"/>
      <c r="I666" s="108"/>
      <c r="J666" s="56"/>
      <c r="K666" s="59"/>
    </row>
    <row r="667" spans="1:11" ht="20" customHeight="1">
      <c r="A667" s="533"/>
      <c r="B667" s="417" t="s">
        <v>927</v>
      </c>
      <c r="C667" s="418"/>
      <c r="D667" s="419"/>
      <c r="E667" s="418"/>
      <c r="F667" s="420"/>
      <c r="G667" s="421"/>
      <c r="H667" s="418"/>
      <c r="I667" s="418"/>
      <c r="J667" s="418"/>
      <c r="K667" s="61"/>
    </row>
    <row r="668" spans="1:11" ht="4" customHeight="1">
      <c r="A668" s="534"/>
      <c r="B668" s="62"/>
      <c r="C668" s="62"/>
      <c r="D668" s="62"/>
      <c r="E668" s="63"/>
      <c r="F668" s="64"/>
      <c r="G668" s="65"/>
      <c r="H668" s="66"/>
      <c r="I668" s="67"/>
      <c r="J668" s="68"/>
      <c r="K668" s="59"/>
    </row>
    <row r="669" spans="1:11" ht="20" customHeight="1">
      <c r="A669" s="532"/>
      <c r="B669" s="437" t="s">
        <v>88</v>
      </c>
      <c r="C669" s="438" t="s">
        <v>89</v>
      </c>
      <c r="D669" s="439" t="s">
        <v>90</v>
      </c>
      <c r="E669" s="440" t="s">
        <v>91</v>
      </c>
      <c r="F669" s="441" t="s">
        <v>92</v>
      </c>
      <c r="G669" s="442" t="s">
        <v>93</v>
      </c>
      <c r="H669" s="443" t="s">
        <v>94</v>
      </c>
      <c r="I669" s="445" t="s">
        <v>93</v>
      </c>
      <c r="J669" s="444" t="s">
        <v>93</v>
      </c>
      <c r="K669" s="59"/>
    </row>
    <row r="670" spans="1:11" ht="6" customHeight="1" thickBot="1">
      <c r="A670" s="534"/>
      <c r="B670" s="62"/>
      <c r="C670" s="62"/>
      <c r="D670" s="62"/>
      <c r="E670" s="63"/>
      <c r="F670" s="64"/>
      <c r="G670" s="65"/>
      <c r="H670" s="66"/>
      <c r="I670" s="67"/>
      <c r="J670" s="68"/>
      <c r="K670" s="59"/>
    </row>
    <row r="671" spans="1:11" ht="16.25" customHeight="1">
      <c r="A671" s="535"/>
      <c r="B671" s="511" t="s">
        <v>921</v>
      </c>
      <c r="C671" s="512"/>
      <c r="D671" s="513"/>
      <c r="E671" s="512"/>
      <c r="F671" s="514"/>
      <c r="G671" s="514"/>
      <c r="H671" s="517"/>
      <c r="I671" s="518"/>
      <c r="J671" s="516"/>
      <c r="K671" s="69"/>
    </row>
    <row r="672" spans="1:11" s="207" customFormat="1" ht="16.25" customHeight="1">
      <c r="A672" s="536"/>
      <c r="B672" s="479" t="s">
        <v>662</v>
      </c>
      <c r="C672" s="478" t="s">
        <v>663</v>
      </c>
      <c r="D672" s="72"/>
      <c r="E672" s="99"/>
      <c r="F672" s="74"/>
      <c r="G672" s="332">
        <f>D672*E672*F672</f>
        <v>0</v>
      </c>
      <c r="H672" s="480">
        <f>prowizja1</f>
        <v>0</v>
      </c>
      <c r="I672" s="324">
        <f>G672+G672*H672%</f>
        <v>0</v>
      </c>
      <c r="J672" s="360">
        <f>IF(OR(kurs1="",kurs1=0),0,I672/kurs1)</f>
        <v>0</v>
      </c>
      <c r="K672" s="481"/>
    </row>
    <row r="673" spans="1:11" s="207" customFormat="1" ht="16.25" customHeight="1">
      <c r="A673" s="536"/>
      <c r="B673" s="475" t="s">
        <v>664</v>
      </c>
      <c r="C673" s="468" t="s">
        <v>665</v>
      </c>
      <c r="D673" s="84"/>
      <c r="E673" s="100"/>
      <c r="F673" s="86"/>
      <c r="G673" s="335">
        <f>D673*E673*F673</f>
        <v>0</v>
      </c>
      <c r="H673" s="485">
        <f>prowizja1</f>
        <v>0</v>
      </c>
      <c r="I673" s="325">
        <f>G673+G673*H673%</f>
        <v>0</v>
      </c>
      <c r="J673" s="362">
        <f>IF(OR(kurs1="",kurs1=0),0,I673/kurs1)</f>
        <v>0</v>
      </c>
      <c r="K673" s="483"/>
    </row>
    <row r="674" spans="1:11" s="207" customFormat="1" ht="16.25" customHeight="1">
      <c r="A674" s="536"/>
      <c r="B674" s="474" t="s">
        <v>666</v>
      </c>
      <c r="C674" s="471" t="s">
        <v>667</v>
      </c>
      <c r="D674" s="84"/>
      <c r="E674" s="100"/>
      <c r="F674" s="86"/>
      <c r="G674" s="335">
        <f t="shared" ref="G674:G675" si="79">D674*E674*F674</f>
        <v>0</v>
      </c>
      <c r="H674" s="485">
        <f t="shared" ref="H674" si="80">prowizja1</f>
        <v>0</v>
      </c>
      <c r="I674" s="325">
        <f t="shared" ref="I674:I675" si="81">G674+G674*H674%</f>
        <v>0</v>
      </c>
      <c r="J674" s="362">
        <f t="shared" ref="J674:J675" si="82">IF(OR(kurs1="",kurs1=0),0,I674/kurs1)</f>
        <v>0</v>
      </c>
      <c r="K674" s="481"/>
    </row>
    <row r="675" spans="1:11" s="207" customFormat="1" ht="16.25" customHeight="1">
      <c r="A675" s="536"/>
      <c r="B675" s="475" t="s">
        <v>668</v>
      </c>
      <c r="C675" s="468" t="s">
        <v>669</v>
      </c>
      <c r="D675" s="124"/>
      <c r="E675" s="100"/>
      <c r="F675" s="770"/>
      <c r="G675" s="344">
        <f t="shared" si="79"/>
        <v>0</v>
      </c>
      <c r="H675" s="487">
        <f t="shared" ref="H675:H695" si="83">prowizja1</f>
        <v>0</v>
      </c>
      <c r="I675" s="324">
        <f t="shared" si="81"/>
        <v>0</v>
      </c>
      <c r="J675" s="363">
        <f t="shared" si="82"/>
        <v>0</v>
      </c>
      <c r="K675" s="481"/>
    </row>
    <row r="676" spans="1:11" s="207" customFormat="1" ht="4.25" customHeight="1">
      <c r="A676" s="536"/>
      <c r="B676" s="278"/>
      <c r="C676" s="279"/>
      <c r="D676" s="280"/>
      <c r="E676" s="279"/>
      <c r="F676" s="281"/>
      <c r="G676" s="281"/>
      <c r="H676" s="282"/>
      <c r="I676" s="404"/>
      <c r="J676" s="283"/>
      <c r="K676" s="481"/>
    </row>
    <row r="677" spans="1:11" ht="16.25" customHeight="1">
      <c r="A677" s="532"/>
      <c r="B677" s="125" t="s">
        <v>670</v>
      </c>
      <c r="C677" s="110" t="s">
        <v>671</v>
      </c>
      <c r="D677" s="127"/>
      <c r="E677" s="100"/>
      <c r="F677" s="195"/>
      <c r="G677" s="489">
        <f t="shared" ref="G677:G678" si="84">D677*E677*F677</f>
        <v>0</v>
      </c>
      <c r="H677" s="385">
        <f t="shared" si="83"/>
        <v>0</v>
      </c>
      <c r="I677" s="490">
        <f t="shared" ref="I677:I678" si="85">G677+G677*H677%</f>
        <v>0</v>
      </c>
      <c r="J677" s="491">
        <f t="shared" ref="J677:J678" si="86">IF(OR(kurs1="",kurs1=0),0,I677/kurs1)</f>
        <v>0</v>
      </c>
      <c r="K677" s="59"/>
    </row>
    <row r="678" spans="1:11" ht="16.25" customHeight="1">
      <c r="A678" s="532"/>
      <c r="B678" s="475" t="s">
        <v>672</v>
      </c>
      <c r="C678" s="468" t="s">
        <v>673</v>
      </c>
      <c r="D678" s="84"/>
      <c r="E678" s="100"/>
      <c r="F678" s="86"/>
      <c r="G678" s="335">
        <f t="shared" si="84"/>
        <v>0</v>
      </c>
      <c r="H678" s="485">
        <f t="shared" si="83"/>
        <v>0</v>
      </c>
      <c r="I678" s="325">
        <f t="shared" si="85"/>
        <v>0</v>
      </c>
      <c r="J678" s="362">
        <f t="shared" si="86"/>
        <v>0</v>
      </c>
      <c r="K678" s="59"/>
    </row>
    <row r="679" spans="1:11" ht="16.25" customHeight="1">
      <c r="A679" s="532"/>
      <c r="B679" s="475" t="s">
        <v>670</v>
      </c>
      <c r="C679" s="469" t="s">
        <v>671</v>
      </c>
      <c r="D679" s="124"/>
      <c r="E679" s="100"/>
      <c r="F679" s="770"/>
      <c r="G679" s="344">
        <f t="shared" ref="G679:G695" si="87">D679*E679*F679</f>
        <v>0</v>
      </c>
      <c r="H679" s="487">
        <f t="shared" si="83"/>
        <v>0</v>
      </c>
      <c r="I679" s="324">
        <f t="shared" ref="I679:I695" si="88">G679+G679*H679%</f>
        <v>0</v>
      </c>
      <c r="J679" s="363">
        <f t="shared" ref="J679:J695" si="89">IF(OR(kurs1="",kurs1=0),0,I679/kurs1)</f>
        <v>0</v>
      </c>
      <c r="K679" s="59"/>
    </row>
    <row r="680" spans="1:11" ht="16.25" customHeight="1">
      <c r="A680" s="532"/>
      <c r="B680" s="475" t="s">
        <v>672</v>
      </c>
      <c r="C680" s="468" t="s">
        <v>673</v>
      </c>
      <c r="D680" s="84"/>
      <c r="E680" s="100"/>
      <c r="F680" s="86"/>
      <c r="G680" s="335">
        <f t="shared" si="87"/>
        <v>0</v>
      </c>
      <c r="H680" s="485">
        <f t="shared" si="83"/>
        <v>0</v>
      </c>
      <c r="I680" s="325">
        <f t="shared" si="88"/>
        <v>0</v>
      </c>
      <c r="J680" s="362">
        <f t="shared" si="89"/>
        <v>0</v>
      </c>
      <c r="K680" s="59"/>
    </row>
    <row r="681" spans="1:11" ht="16.25" customHeight="1">
      <c r="A681" s="532"/>
      <c r="B681" s="475" t="s">
        <v>670</v>
      </c>
      <c r="C681" s="469" t="s">
        <v>671</v>
      </c>
      <c r="D681" s="124"/>
      <c r="E681" s="100"/>
      <c r="F681" s="770"/>
      <c r="G681" s="344">
        <f t="shared" ref="G681:G683" si="90">D681*E681*F681</f>
        <v>0</v>
      </c>
      <c r="H681" s="487">
        <f t="shared" si="83"/>
        <v>0</v>
      </c>
      <c r="I681" s="324">
        <f t="shared" ref="I681:I683" si="91">G681+G681*H681%</f>
        <v>0</v>
      </c>
      <c r="J681" s="363">
        <f t="shared" ref="J681:J683" si="92">IF(OR(kurs1="",kurs1=0),0,I681/kurs1)</f>
        <v>0</v>
      </c>
      <c r="K681" s="59"/>
    </row>
    <row r="682" spans="1:11" ht="16.25" customHeight="1">
      <c r="A682" s="532"/>
      <c r="B682" s="475" t="s">
        <v>672</v>
      </c>
      <c r="C682" s="468" t="s">
        <v>673</v>
      </c>
      <c r="D682" s="84"/>
      <c r="E682" s="100"/>
      <c r="F682" s="86"/>
      <c r="G682" s="335">
        <f t="shared" si="90"/>
        <v>0</v>
      </c>
      <c r="H682" s="485">
        <f t="shared" si="83"/>
        <v>0</v>
      </c>
      <c r="I682" s="325">
        <f t="shared" si="91"/>
        <v>0</v>
      </c>
      <c r="J682" s="362">
        <f t="shared" si="92"/>
        <v>0</v>
      </c>
      <c r="K682" s="59"/>
    </row>
    <row r="683" spans="1:11" s="207" customFormat="1" ht="16.25" customHeight="1">
      <c r="A683" s="536"/>
      <c r="B683" s="474" t="s">
        <v>674</v>
      </c>
      <c r="C683" s="470" t="s">
        <v>675</v>
      </c>
      <c r="D683" s="84"/>
      <c r="E683" s="100"/>
      <c r="F683" s="86"/>
      <c r="G683" s="335">
        <f t="shared" si="90"/>
        <v>0</v>
      </c>
      <c r="H683" s="485">
        <f t="shared" si="83"/>
        <v>0</v>
      </c>
      <c r="I683" s="325">
        <f t="shared" si="91"/>
        <v>0</v>
      </c>
      <c r="J683" s="362">
        <f t="shared" si="92"/>
        <v>0</v>
      </c>
      <c r="K683" s="483"/>
    </row>
    <row r="684" spans="1:11" s="207" customFormat="1" ht="16.25" customHeight="1">
      <c r="A684" s="536"/>
      <c r="B684" s="475" t="s">
        <v>676</v>
      </c>
      <c r="C684" s="468" t="s">
        <v>964</v>
      </c>
      <c r="D684" s="84"/>
      <c r="E684" s="100"/>
      <c r="F684" s="86"/>
      <c r="G684" s="335">
        <f t="shared" si="87"/>
        <v>0</v>
      </c>
      <c r="H684" s="485">
        <f t="shared" si="83"/>
        <v>0</v>
      </c>
      <c r="I684" s="325">
        <f t="shared" si="88"/>
        <v>0</v>
      </c>
      <c r="J684" s="362">
        <f t="shared" si="89"/>
        <v>0</v>
      </c>
      <c r="K684" s="481"/>
    </row>
    <row r="685" spans="1:11" s="207" customFormat="1" ht="16.25" customHeight="1">
      <c r="A685" s="536"/>
      <c r="B685" s="475" t="s">
        <v>677</v>
      </c>
      <c r="C685" s="468" t="s">
        <v>678</v>
      </c>
      <c r="D685" s="84"/>
      <c r="E685" s="100"/>
      <c r="F685" s="86"/>
      <c r="G685" s="335">
        <f t="shared" si="87"/>
        <v>0</v>
      </c>
      <c r="H685" s="485">
        <f t="shared" si="83"/>
        <v>0</v>
      </c>
      <c r="I685" s="325">
        <f t="shared" si="88"/>
        <v>0</v>
      </c>
      <c r="J685" s="362">
        <f t="shared" si="89"/>
        <v>0</v>
      </c>
      <c r="K685" s="481"/>
    </row>
    <row r="686" spans="1:11" s="207" customFormat="1" ht="16.25" customHeight="1">
      <c r="A686" s="536"/>
      <c r="B686" s="475" t="s">
        <v>679</v>
      </c>
      <c r="C686" s="468" t="s">
        <v>965</v>
      </c>
      <c r="D686" s="84"/>
      <c r="E686" s="100"/>
      <c r="F686" s="86"/>
      <c r="G686" s="335">
        <f t="shared" si="87"/>
        <v>0</v>
      </c>
      <c r="H686" s="485">
        <f t="shared" si="83"/>
        <v>0</v>
      </c>
      <c r="I686" s="325">
        <f t="shared" si="88"/>
        <v>0</v>
      </c>
      <c r="J686" s="362">
        <f t="shared" si="89"/>
        <v>0</v>
      </c>
      <c r="K686" s="483"/>
    </row>
    <row r="687" spans="1:11" s="207" customFormat="1" ht="16.25" customHeight="1">
      <c r="A687" s="536"/>
      <c r="B687" s="475" t="s">
        <v>680</v>
      </c>
      <c r="C687" s="468" t="s">
        <v>681</v>
      </c>
      <c r="D687" s="84"/>
      <c r="E687" s="100"/>
      <c r="F687" s="86"/>
      <c r="G687" s="335">
        <f t="shared" si="87"/>
        <v>0</v>
      </c>
      <c r="H687" s="485">
        <f t="shared" si="83"/>
        <v>0</v>
      </c>
      <c r="I687" s="325">
        <f t="shared" si="88"/>
        <v>0</v>
      </c>
      <c r="J687" s="362">
        <f t="shared" si="89"/>
        <v>0</v>
      </c>
      <c r="K687" s="481"/>
    </row>
    <row r="688" spans="1:11" s="207" customFormat="1" ht="16.25" customHeight="1">
      <c r="A688" s="536"/>
      <c r="B688" s="475" t="s">
        <v>682</v>
      </c>
      <c r="C688" s="468" t="s">
        <v>966</v>
      </c>
      <c r="D688" s="84"/>
      <c r="E688" s="100"/>
      <c r="F688" s="86"/>
      <c r="G688" s="335">
        <f t="shared" si="87"/>
        <v>0</v>
      </c>
      <c r="H688" s="486">
        <f t="shared" si="83"/>
        <v>0</v>
      </c>
      <c r="I688" s="325">
        <f t="shared" si="88"/>
        <v>0</v>
      </c>
      <c r="J688" s="357">
        <f t="shared" si="89"/>
        <v>0</v>
      </c>
      <c r="K688" s="483"/>
    </row>
    <row r="689" spans="1:11" s="207" customFormat="1" ht="16.25" customHeight="1">
      <c r="A689" s="536"/>
      <c r="B689" s="475" t="s">
        <v>683</v>
      </c>
      <c r="C689" s="468" t="s">
        <v>684</v>
      </c>
      <c r="D689" s="84"/>
      <c r="E689" s="100"/>
      <c r="F689" s="86"/>
      <c r="G689" s="336">
        <f t="shared" si="87"/>
        <v>0</v>
      </c>
      <c r="H689" s="482">
        <f t="shared" si="83"/>
        <v>0</v>
      </c>
      <c r="I689" s="325">
        <f t="shared" si="88"/>
        <v>0</v>
      </c>
      <c r="J689" s="356">
        <f t="shared" si="89"/>
        <v>0</v>
      </c>
      <c r="K689" s="481"/>
    </row>
    <row r="690" spans="1:11" s="207" customFormat="1" ht="16.25" customHeight="1">
      <c r="A690" s="536"/>
      <c r="B690" s="475" t="s">
        <v>417</v>
      </c>
      <c r="C690" s="469" t="s">
        <v>418</v>
      </c>
      <c r="D690" s="124"/>
      <c r="E690" s="100"/>
      <c r="F690" s="770"/>
      <c r="G690" s="344">
        <f t="shared" si="87"/>
        <v>0</v>
      </c>
      <c r="H690" s="487">
        <f t="shared" si="83"/>
        <v>0</v>
      </c>
      <c r="I690" s="324">
        <f t="shared" si="88"/>
        <v>0</v>
      </c>
      <c r="J690" s="363">
        <f t="shared" si="89"/>
        <v>0</v>
      </c>
      <c r="K690" s="483"/>
    </row>
    <row r="691" spans="1:11" s="207" customFormat="1" ht="16.25" customHeight="1">
      <c r="A691" s="536"/>
      <c r="B691" s="475" t="s">
        <v>299</v>
      </c>
      <c r="C691" s="469" t="s">
        <v>685</v>
      </c>
      <c r="D691" s="124"/>
      <c r="E691" s="100"/>
      <c r="F691" s="770"/>
      <c r="G691" s="344">
        <f t="shared" si="87"/>
        <v>0</v>
      </c>
      <c r="H691" s="487">
        <f t="shared" si="83"/>
        <v>0</v>
      </c>
      <c r="I691" s="324">
        <f t="shared" si="88"/>
        <v>0</v>
      </c>
      <c r="J691" s="363">
        <f t="shared" si="89"/>
        <v>0</v>
      </c>
      <c r="K691" s="481"/>
    </row>
    <row r="692" spans="1:11" s="207" customFormat="1" ht="16.25" customHeight="1">
      <c r="A692" s="536"/>
      <c r="B692" s="475" t="s">
        <v>686</v>
      </c>
      <c r="C692" s="469" t="s">
        <v>291</v>
      </c>
      <c r="D692" s="124"/>
      <c r="E692" s="100"/>
      <c r="F692" s="770"/>
      <c r="G692" s="344">
        <f t="shared" si="87"/>
        <v>0</v>
      </c>
      <c r="H692" s="487">
        <f t="shared" si="83"/>
        <v>0</v>
      </c>
      <c r="I692" s="324">
        <f t="shared" si="88"/>
        <v>0</v>
      </c>
      <c r="J692" s="363">
        <f t="shared" si="89"/>
        <v>0</v>
      </c>
      <c r="K692" s="481"/>
    </row>
    <row r="693" spans="1:11" s="207" customFormat="1" ht="16.25" customHeight="1">
      <c r="A693" s="536"/>
      <c r="B693" s="475" t="s">
        <v>421</v>
      </c>
      <c r="C693" s="469" t="s">
        <v>422</v>
      </c>
      <c r="D693" s="124"/>
      <c r="E693" s="100"/>
      <c r="F693" s="770"/>
      <c r="G693" s="344">
        <f t="shared" si="87"/>
        <v>0</v>
      </c>
      <c r="H693" s="487">
        <f t="shared" si="83"/>
        <v>0</v>
      </c>
      <c r="I693" s="324">
        <f t="shared" si="88"/>
        <v>0</v>
      </c>
      <c r="J693" s="363">
        <f t="shared" si="89"/>
        <v>0</v>
      </c>
      <c r="K693" s="481"/>
    </row>
    <row r="694" spans="1:11" s="207" customFormat="1" ht="16.25" customHeight="1">
      <c r="A694" s="536"/>
      <c r="B694" s="475" t="s">
        <v>248</v>
      </c>
      <c r="C694" s="469" t="s">
        <v>249</v>
      </c>
      <c r="D694" s="124"/>
      <c r="E694" s="100"/>
      <c r="F694" s="770"/>
      <c r="G694" s="344">
        <f t="shared" si="87"/>
        <v>0</v>
      </c>
      <c r="H694" s="488">
        <f t="shared" si="83"/>
        <v>0</v>
      </c>
      <c r="I694" s="324">
        <f t="shared" si="88"/>
        <v>0</v>
      </c>
      <c r="J694" s="364">
        <f t="shared" si="89"/>
        <v>0</v>
      </c>
      <c r="K694" s="481"/>
    </row>
    <row r="695" spans="1:11" s="207" customFormat="1" ht="16.25" customHeight="1">
      <c r="A695" s="536"/>
      <c r="B695" s="475" t="s">
        <v>250</v>
      </c>
      <c r="C695" s="469" t="s">
        <v>251</v>
      </c>
      <c r="D695" s="124"/>
      <c r="E695" s="100"/>
      <c r="F695" s="770"/>
      <c r="G695" s="343">
        <f t="shared" si="87"/>
        <v>0</v>
      </c>
      <c r="H695" s="484">
        <f t="shared" si="83"/>
        <v>0</v>
      </c>
      <c r="I695" s="324">
        <f t="shared" si="88"/>
        <v>0</v>
      </c>
      <c r="J695" s="361">
        <f t="shared" si="89"/>
        <v>0</v>
      </c>
      <c r="K695" s="481"/>
    </row>
    <row r="696" spans="1:11" s="38" customFormat="1" ht="5" customHeight="1" thickBot="1">
      <c r="A696" s="531"/>
      <c r="B696" s="284"/>
      <c r="C696" s="285"/>
      <c r="D696" s="286"/>
      <c r="E696" s="285"/>
      <c r="F696" s="287"/>
      <c r="G696" s="287"/>
      <c r="H696" s="288"/>
      <c r="I696" s="405"/>
      <c r="J696" s="289"/>
      <c r="K696" s="59"/>
    </row>
    <row r="697" spans="1:11" ht="8" customHeight="1" thickBot="1">
      <c r="A697" s="532"/>
      <c r="B697" s="196"/>
      <c r="C697" s="196"/>
      <c r="D697" s="171"/>
      <c r="E697" s="172"/>
      <c r="F697" s="173"/>
      <c r="G697" s="174"/>
      <c r="H697" s="175"/>
      <c r="I697" s="197"/>
      <c r="J697" s="146"/>
      <c r="K697" s="59"/>
    </row>
    <row r="698" spans="1:11" ht="16.25" customHeight="1">
      <c r="A698" s="535"/>
      <c r="B698" s="511" t="s">
        <v>922</v>
      </c>
      <c r="C698" s="512"/>
      <c r="D698" s="513"/>
      <c r="E698" s="512"/>
      <c r="F698" s="514"/>
      <c r="G698" s="514"/>
      <c r="H698" s="517"/>
      <c r="I698" s="518"/>
      <c r="J698" s="516"/>
      <c r="K698" s="69"/>
    </row>
    <row r="699" spans="1:11" ht="16.25" customHeight="1">
      <c r="A699" s="532"/>
      <c r="B699" s="479" t="s">
        <v>687</v>
      </c>
      <c r="C699" s="458" t="s">
        <v>687</v>
      </c>
      <c r="D699" s="198"/>
      <c r="E699" s="99"/>
      <c r="F699" s="74"/>
      <c r="G699" s="332">
        <f t="shared" ref="G699:G705" si="93">D699*E699*F699</f>
        <v>0</v>
      </c>
      <c r="H699" s="374">
        <f t="shared" ref="H699:H705" si="94">prowizja1</f>
        <v>0</v>
      </c>
      <c r="I699" s="324">
        <f t="shared" ref="I699:I705" si="95">G699+G699*H699%</f>
        <v>0</v>
      </c>
      <c r="J699" s="351">
        <f t="shared" ref="J699:J705" si="96">IF(OR(kurs1="",kurs1=0),0,I699/kurs1)</f>
        <v>0</v>
      </c>
      <c r="K699" s="59"/>
    </row>
    <row r="700" spans="1:11" ht="16.25" customHeight="1">
      <c r="A700" s="532"/>
      <c r="B700" s="475" t="s">
        <v>688</v>
      </c>
      <c r="C700" s="469" t="s">
        <v>689</v>
      </c>
      <c r="D700" s="84"/>
      <c r="E700" s="100"/>
      <c r="F700" s="86"/>
      <c r="G700" s="335">
        <f t="shared" si="93"/>
        <v>0</v>
      </c>
      <c r="H700" s="377">
        <f t="shared" si="94"/>
        <v>0</v>
      </c>
      <c r="I700" s="324">
        <f t="shared" si="95"/>
        <v>0</v>
      </c>
      <c r="J700" s="352">
        <f t="shared" si="96"/>
        <v>0</v>
      </c>
      <c r="K700" s="59"/>
    </row>
    <row r="701" spans="1:11" ht="16.25" customHeight="1">
      <c r="A701" s="532"/>
      <c r="B701" s="475" t="s">
        <v>690</v>
      </c>
      <c r="C701" s="469" t="s">
        <v>691</v>
      </c>
      <c r="D701" s="84"/>
      <c r="E701" s="100"/>
      <c r="F701" s="86"/>
      <c r="G701" s="335">
        <f t="shared" si="93"/>
        <v>0</v>
      </c>
      <c r="H701" s="377">
        <f t="shared" si="94"/>
        <v>0</v>
      </c>
      <c r="I701" s="324">
        <f t="shared" si="95"/>
        <v>0</v>
      </c>
      <c r="J701" s="352">
        <f t="shared" si="96"/>
        <v>0</v>
      </c>
      <c r="K701" s="59"/>
    </row>
    <row r="702" spans="1:11" ht="16.25" customHeight="1">
      <c r="A702" s="532"/>
      <c r="B702" s="475" t="s">
        <v>318</v>
      </c>
      <c r="C702" s="469" t="s">
        <v>692</v>
      </c>
      <c r="D702" s="124"/>
      <c r="E702" s="100"/>
      <c r="F702" s="86"/>
      <c r="G702" s="335">
        <f t="shared" si="93"/>
        <v>0</v>
      </c>
      <c r="H702" s="377">
        <f t="shared" si="94"/>
        <v>0</v>
      </c>
      <c r="I702" s="324">
        <f t="shared" si="95"/>
        <v>0</v>
      </c>
      <c r="J702" s="352">
        <f t="shared" si="96"/>
        <v>0</v>
      </c>
      <c r="K702" s="59"/>
    </row>
    <row r="703" spans="1:11" ht="16.25" customHeight="1">
      <c r="A703" s="532"/>
      <c r="B703" s="475" t="s">
        <v>491</v>
      </c>
      <c r="C703" s="469" t="s">
        <v>492</v>
      </c>
      <c r="D703" s="84"/>
      <c r="E703" s="100"/>
      <c r="F703" s="86"/>
      <c r="G703" s="335">
        <f t="shared" si="93"/>
        <v>0</v>
      </c>
      <c r="H703" s="377">
        <f t="shared" si="94"/>
        <v>0</v>
      </c>
      <c r="I703" s="324">
        <f t="shared" si="95"/>
        <v>0</v>
      </c>
      <c r="J703" s="352">
        <f t="shared" si="96"/>
        <v>0</v>
      </c>
      <c r="K703" s="59"/>
    </row>
    <row r="704" spans="1:11" ht="16.25" customHeight="1">
      <c r="A704" s="532"/>
      <c r="B704" s="475" t="s">
        <v>533</v>
      </c>
      <c r="C704" s="469" t="s">
        <v>693</v>
      </c>
      <c r="D704" s="84"/>
      <c r="E704" s="100"/>
      <c r="F704" s="86"/>
      <c r="G704" s="335">
        <f t="shared" si="93"/>
        <v>0</v>
      </c>
      <c r="H704" s="375">
        <f t="shared" si="94"/>
        <v>0</v>
      </c>
      <c r="I704" s="324">
        <f t="shared" si="95"/>
        <v>0</v>
      </c>
      <c r="J704" s="353">
        <f t="shared" si="96"/>
        <v>0</v>
      </c>
      <c r="K704" s="59"/>
    </row>
    <row r="705" spans="1:11" ht="16.25" customHeight="1">
      <c r="A705" s="532"/>
      <c r="B705" s="475" t="s">
        <v>445</v>
      </c>
      <c r="C705" s="469" t="s">
        <v>446</v>
      </c>
      <c r="D705" s="84"/>
      <c r="E705" s="100"/>
      <c r="F705" s="86"/>
      <c r="G705" s="336">
        <f t="shared" si="93"/>
        <v>0</v>
      </c>
      <c r="H705" s="380">
        <f t="shared" si="94"/>
        <v>0</v>
      </c>
      <c r="I705" s="324">
        <f t="shared" si="95"/>
        <v>0</v>
      </c>
      <c r="J705" s="350">
        <f t="shared" si="96"/>
        <v>0</v>
      </c>
      <c r="K705" s="59"/>
    </row>
    <row r="706" spans="1:11" s="38" customFormat="1" ht="5" customHeight="1" thickBot="1">
      <c r="A706" s="531"/>
      <c r="B706" s="284"/>
      <c r="C706" s="285"/>
      <c r="D706" s="286"/>
      <c r="E706" s="285"/>
      <c r="F706" s="287"/>
      <c r="G706" s="287"/>
      <c r="H706" s="288"/>
      <c r="I706" s="405"/>
      <c r="J706" s="289"/>
      <c r="K706" s="59"/>
    </row>
    <row r="707" spans="1:11" ht="8" customHeight="1" thickBot="1">
      <c r="A707" s="532"/>
      <c r="B707" s="196"/>
      <c r="C707" s="196"/>
      <c r="D707" s="171"/>
      <c r="E707" s="172"/>
      <c r="F707" s="173"/>
      <c r="G707" s="174"/>
      <c r="H707" s="175"/>
      <c r="I707" s="197"/>
      <c r="J707" s="146"/>
      <c r="K707" s="59"/>
    </row>
    <row r="708" spans="1:11" ht="16.25" customHeight="1">
      <c r="A708" s="535"/>
      <c r="B708" s="511" t="s">
        <v>694</v>
      </c>
      <c r="C708" s="512"/>
      <c r="D708" s="513"/>
      <c r="E708" s="512"/>
      <c r="F708" s="514"/>
      <c r="G708" s="514"/>
      <c r="H708" s="517"/>
      <c r="I708" s="518"/>
      <c r="J708" s="516"/>
      <c r="K708" s="69"/>
    </row>
    <row r="709" spans="1:11" ht="16.25" customHeight="1">
      <c r="A709" s="532"/>
      <c r="B709" s="479" t="s">
        <v>695</v>
      </c>
      <c r="C709" s="458" t="s">
        <v>696</v>
      </c>
      <c r="D709" s="198"/>
      <c r="E709" s="99"/>
      <c r="F709" s="74"/>
      <c r="G709" s="332">
        <f t="shared" ref="G709:G714" si="97">D709*E709*F709</f>
        <v>0</v>
      </c>
      <c r="H709" s="374">
        <f t="shared" ref="H709:H714" si="98">prowizja1</f>
        <v>0</v>
      </c>
      <c r="I709" s="324">
        <f t="shared" ref="I709:I714" si="99">G709+G709*H709%</f>
        <v>0</v>
      </c>
      <c r="J709" s="351">
        <f t="shared" ref="J709:J714" si="100">IF(OR(kurs1="",kurs1=0),0,I709/kurs1)</f>
        <v>0</v>
      </c>
      <c r="K709" s="59"/>
    </row>
    <row r="710" spans="1:11" ht="16.25" customHeight="1">
      <c r="A710" s="532"/>
      <c r="B710" s="475" t="s">
        <v>697</v>
      </c>
      <c r="C710" s="469" t="s">
        <v>698</v>
      </c>
      <c r="D710" s="84"/>
      <c r="E710" s="100"/>
      <c r="F710" s="86"/>
      <c r="G710" s="335">
        <f t="shared" si="97"/>
        <v>0</v>
      </c>
      <c r="H710" s="377">
        <f t="shared" si="98"/>
        <v>0</v>
      </c>
      <c r="I710" s="324">
        <f t="shared" si="99"/>
        <v>0</v>
      </c>
      <c r="J710" s="352">
        <f t="shared" si="100"/>
        <v>0</v>
      </c>
      <c r="K710" s="59"/>
    </row>
    <row r="711" spans="1:11" ht="16.25" customHeight="1">
      <c r="A711" s="532"/>
      <c r="B711" s="475" t="s">
        <v>699</v>
      </c>
      <c r="C711" s="469" t="s">
        <v>700</v>
      </c>
      <c r="D711" s="84"/>
      <c r="E711" s="100"/>
      <c r="F711" s="86"/>
      <c r="G711" s="335">
        <f t="shared" si="97"/>
        <v>0</v>
      </c>
      <c r="H711" s="377">
        <f t="shared" si="98"/>
        <v>0</v>
      </c>
      <c r="I711" s="324">
        <f t="shared" si="99"/>
        <v>0</v>
      </c>
      <c r="J711" s="352">
        <f t="shared" si="100"/>
        <v>0</v>
      </c>
      <c r="K711" s="59"/>
    </row>
    <row r="712" spans="1:11" ht="16.25" customHeight="1">
      <c r="A712" s="532"/>
      <c r="B712" s="475" t="s">
        <v>701</v>
      </c>
      <c r="C712" s="469" t="s">
        <v>702</v>
      </c>
      <c r="D712" s="124"/>
      <c r="E712" s="100"/>
      <c r="F712" s="86"/>
      <c r="G712" s="335">
        <f t="shared" si="97"/>
        <v>0</v>
      </c>
      <c r="H712" s="377">
        <f t="shared" si="98"/>
        <v>0</v>
      </c>
      <c r="I712" s="324">
        <f t="shared" si="99"/>
        <v>0</v>
      </c>
      <c r="J712" s="352">
        <f t="shared" si="100"/>
        <v>0</v>
      </c>
      <c r="K712" s="59"/>
    </row>
    <row r="713" spans="1:11" ht="16.25" customHeight="1">
      <c r="A713" s="532"/>
      <c r="B713" s="475" t="s">
        <v>703</v>
      </c>
      <c r="C713" s="469" t="s">
        <v>704</v>
      </c>
      <c r="D713" s="84"/>
      <c r="E713" s="100"/>
      <c r="F713" s="86"/>
      <c r="G713" s="335">
        <f t="shared" si="97"/>
        <v>0</v>
      </c>
      <c r="H713" s="375">
        <f t="shared" si="98"/>
        <v>0</v>
      </c>
      <c r="I713" s="324">
        <f t="shared" si="99"/>
        <v>0</v>
      </c>
      <c r="J713" s="353">
        <f t="shared" si="100"/>
        <v>0</v>
      </c>
      <c r="K713" s="59"/>
    </row>
    <row r="714" spans="1:11" ht="16.25" customHeight="1">
      <c r="A714" s="532"/>
      <c r="B714" s="475" t="s">
        <v>705</v>
      </c>
      <c r="C714" s="469" t="s">
        <v>706</v>
      </c>
      <c r="D714" s="84"/>
      <c r="E714" s="100"/>
      <c r="F714" s="86"/>
      <c r="G714" s="336">
        <f t="shared" si="97"/>
        <v>0</v>
      </c>
      <c r="H714" s="380">
        <f t="shared" si="98"/>
        <v>0</v>
      </c>
      <c r="I714" s="324">
        <f t="shared" si="99"/>
        <v>0</v>
      </c>
      <c r="J714" s="350">
        <f t="shared" si="100"/>
        <v>0</v>
      </c>
      <c r="K714" s="59"/>
    </row>
    <row r="715" spans="1:11" s="38" customFormat="1" ht="5" customHeight="1" thickBot="1">
      <c r="A715" s="531"/>
      <c r="B715" s="284"/>
      <c r="C715" s="285"/>
      <c r="D715" s="286"/>
      <c r="E715" s="285"/>
      <c r="F715" s="287"/>
      <c r="G715" s="287"/>
      <c r="H715" s="288"/>
      <c r="I715" s="405"/>
      <c r="J715" s="289"/>
      <c r="K715" s="59"/>
    </row>
    <row r="716" spans="1:11" ht="8" customHeight="1" thickBot="1">
      <c r="A716" s="532"/>
      <c r="B716" s="196"/>
      <c r="C716" s="196"/>
      <c r="D716" s="171"/>
      <c r="E716" s="172"/>
      <c r="F716" s="173"/>
      <c r="G716" s="174"/>
      <c r="H716" s="175"/>
      <c r="I716" s="197"/>
      <c r="J716" s="146"/>
      <c r="K716" s="59"/>
    </row>
    <row r="717" spans="1:11" ht="16.25" customHeight="1">
      <c r="A717" s="535"/>
      <c r="B717" s="511" t="s">
        <v>707</v>
      </c>
      <c r="C717" s="512"/>
      <c r="D717" s="513"/>
      <c r="E717" s="512"/>
      <c r="F717" s="514"/>
      <c r="G717" s="514"/>
      <c r="H717" s="517"/>
      <c r="I717" s="518"/>
      <c r="J717" s="516"/>
      <c r="K717" s="69"/>
    </row>
    <row r="718" spans="1:11" ht="16.25" customHeight="1">
      <c r="A718" s="532"/>
      <c r="B718" s="457" t="s">
        <v>708</v>
      </c>
      <c r="C718" s="458" t="s">
        <v>708</v>
      </c>
      <c r="D718" s="198"/>
      <c r="E718" s="99"/>
      <c r="F718" s="74"/>
      <c r="G718" s="332">
        <f t="shared" ref="G718:G728" si="101">D718*E718*F718</f>
        <v>0</v>
      </c>
      <c r="H718" s="383">
        <f>prowizja1</f>
        <v>0</v>
      </c>
      <c r="I718" s="324">
        <f>G718+G718*H718%</f>
        <v>0</v>
      </c>
      <c r="J718" s="359">
        <f>IF(OR(kurs1="",kurs1=0),0,I718/kurs1)</f>
        <v>0</v>
      </c>
      <c r="K718" s="59"/>
    </row>
    <row r="719" spans="1:11" ht="16.25" customHeight="1">
      <c r="A719" s="532"/>
      <c r="B719" s="467" t="s">
        <v>709</v>
      </c>
      <c r="C719" s="469" t="s">
        <v>709</v>
      </c>
      <c r="D719" s="84"/>
      <c r="E719" s="100"/>
      <c r="F719" s="86"/>
      <c r="G719" s="336">
        <f t="shared" si="101"/>
        <v>0</v>
      </c>
      <c r="H719" s="380">
        <f>prowizja1</f>
        <v>0</v>
      </c>
      <c r="I719" s="324">
        <f>G719+G719*H719%</f>
        <v>0</v>
      </c>
      <c r="J719" s="350">
        <f>IF(OR(kurs1="",kurs1=0),0,I719/kurs1)</f>
        <v>0</v>
      </c>
      <c r="K719" s="59"/>
    </row>
    <row r="720" spans="1:11" ht="4.5" customHeight="1">
      <c r="A720" s="532"/>
      <c r="B720" s="278"/>
      <c r="C720" s="279"/>
      <c r="D720" s="280"/>
      <c r="E720" s="279"/>
      <c r="F720" s="281"/>
      <c r="G720" s="281"/>
      <c r="H720" s="282"/>
      <c r="I720" s="404"/>
      <c r="J720" s="283"/>
      <c r="K720" s="59"/>
    </row>
    <row r="721" spans="1:11" ht="16.25" customHeight="1">
      <c r="A721" s="532"/>
      <c r="B721" s="79"/>
      <c r="C721" s="110"/>
      <c r="D721" s="84"/>
      <c r="E721" s="100"/>
      <c r="F721" s="86"/>
      <c r="G721" s="334">
        <f t="shared" si="101"/>
        <v>0</v>
      </c>
      <c r="H721" s="376">
        <f t="shared" ref="H721:H728" si="102">prowizja1</f>
        <v>0</v>
      </c>
      <c r="I721" s="324">
        <f t="shared" ref="I721:I728" si="103">G721+G721*H721%</f>
        <v>0</v>
      </c>
      <c r="J721" s="350">
        <f t="shared" ref="J721:J728" si="104">IF(OR(kurs1="",kurs1=0),0,I721/kurs1)</f>
        <v>0</v>
      </c>
      <c r="K721" s="59"/>
    </row>
    <row r="722" spans="1:11" ht="16.25" customHeight="1">
      <c r="A722" s="532"/>
      <c r="B722" s="87"/>
      <c r="C722" s="89"/>
      <c r="D722" s="84"/>
      <c r="E722" s="100"/>
      <c r="F722" s="86"/>
      <c r="G722" s="335">
        <f t="shared" si="101"/>
        <v>0</v>
      </c>
      <c r="H722" s="377">
        <f t="shared" si="102"/>
        <v>0</v>
      </c>
      <c r="I722" s="324">
        <f t="shared" si="103"/>
        <v>0</v>
      </c>
      <c r="J722" s="350">
        <f t="shared" si="104"/>
        <v>0</v>
      </c>
      <c r="K722" s="59"/>
    </row>
    <row r="723" spans="1:11" ht="16.25" customHeight="1">
      <c r="A723" s="532"/>
      <c r="B723" s="87"/>
      <c r="C723" s="89"/>
      <c r="D723" s="84"/>
      <c r="E723" s="100"/>
      <c r="F723" s="86"/>
      <c r="G723" s="335">
        <f t="shared" si="101"/>
        <v>0</v>
      </c>
      <c r="H723" s="377">
        <f t="shared" si="102"/>
        <v>0</v>
      </c>
      <c r="I723" s="324">
        <f t="shared" si="103"/>
        <v>0</v>
      </c>
      <c r="J723" s="350">
        <f t="shared" si="104"/>
        <v>0</v>
      </c>
      <c r="K723" s="59"/>
    </row>
    <row r="724" spans="1:11" ht="16.25" customHeight="1">
      <c r="A724" s="532"/>
      <c r="B724" s="87"/>
      <c r="C724" s="89"/>
      <c r="D724" s="84"/>
      <c r="E724" s="100"/>
      <c r="F724" s="86"/>
      <c r="G724" s="335">
        <f t="shared" si="101"/>
        <v>0</v>
      </c>
      <c r="H724" s="377">
        <f t="shared" si="102"/>
        <v>0</v>
      </c>
      <c r="I724" s="324">
        <f t="shared" si="103"/>
        <v>0</v>
      </c>
      <c r="J724" s="352">
        <f t="shared" si="104"/>
        <v>0</v>
      </c>
      <c r="K724" s="59"/>
    </row>
    <row r="725" spans="1:11" ht="16.25" customHeight="1">
      <c r="A725" s="532"/>
      <c r="B725" s="87"/>
      <c r="C725" s="89"/>
      <c r="D725" s="84"/>
      <c r="E725" s="100"/>
      <c r="F725" s="86"/>
      <c r="G725" s="335">
        <f t="shared" si="101"/>
        <v>0</v>
      </c>
      <c r="H725" s="377">
        <f t="shared" si="102"/>
        <v>0</v>
      </c>
      <c r="I725" s="324">
        <f t="shared" si="103"/>
        <v>0</v>
      </c>
      <c r="J725" s="352">
        <f t="shared" si="104"/>
        <v>0</v>
      </c>
      <c r="K725" s="59"/>
    </row>
    <row r="726" spans="1:11" ht="16.25" customHeight="1">
      <c r="A726" s="532"/>
      <c r="B726" s="87"/>
      <c r="C726" s="89"/>
      <c r="D726" s="84"/>
      <c r="E726" s="100"/>
      <c r="F726" s="86"/>
      <c r="G726" s="335">
        <f t="shared" si="101"/>
        <v>0</v>
      </c>
      <c r="H726" s="377">
        <f t="shared" si="102"/>
        <v>0</v>
      </c>
      <c r="I726" s="324">
        <f t="shared" si="103"/>
        <v>0</v>
      </c>
      <c r="J726" s="352">
        <f t="shared" si="104"/>
        <v>0</v>
      </c>
      <c r="K726" s="59"/>
    </row>
    <row r="727" spans="1:11" ht="16.25" customHeight="1">
      <c r="A727" s="532"/>
      <c r="B727" s="87"/>
      <c r="C727" s="89"/>
      <c r="D727" s="84"/>
      <c r="E727" s="100"/>
      <c r="F727" s="86"/>
      <c r="G727" s="335">
        <f t="shared" si="101"/>
        <v>0</v>
      </c>
      <c r="H727" s="375">
        <f t="shared" si="102"/>
        <v>0</v>
      </c>
      <c r="I727" s="324">
        <f t="shared" si="103"/>
        <v>0</v>
      </c>
      <c r="J727" s="353">
        <f t="shared" si="104"/>
        <v>0</v>
      </c>
      <c r="K727" s="59"/>
    </row>
    <row r="728" spans="1:11" ht="16.25" customHeight="1">
      <c r="A728" s="532"/>
      <c r="B728" s="87"/>
      <c r="C728" s="89"/>
      <c r="D728" s="84"/>
      <c r="E728" s="100"/>
      <c r="F728" s="86"/>
      <c r="G728" s="336">
        <f t="shared" si="101"/>
        <v>0</v>
      </c>
      <c r="H728" s="380">
        <f t="shared" si="102"/>
        <v>0</v>
      </c>
      <c r="I728" s="324">
        <f t="shared" si="103"/>
        <v>0</v>
      </c>
      <c r="J728" s="350">
        <f t="shared" si="104"/>
        <v>0</v>
      </c>
      <c r="K728" s="59"/>
    </row>
    <row r="729" spans="1:11" s="38" customFormat="1" ht="5" customHeight="1" thickBot="1">
      <c r="A729" s="531"/>
      <c r="B729" s="284"/>
      <c r="C729" s="285"/>
      <c r="D729" s="286"/>
      <c r="E729" s="285"/>
      <c r="F729" s="287"/>
      <c r="G729" s="287"/>
      <c r="H729" s="288"/>
      <c r="I729" s="405"/>
      <c r="J729" s="289"/>
      <c r="K729" s="59"/>
    </row>
    <row r="730" spans="1:11" ht="8" customHeight="1" thickBot="1">
      <c r="A730" s="532"/>
      <c r="B730" s="139"/>
      <c r="C730" s="139"/>
      <c r="D730" s="171"/>
      <c r="E730" s="172"/>
      <c r="F730" s="173"/>
      <c r="G730" s="174"/>
      <c r="H730" s="175"/>
      <c r="I730" s="183"/>
      <c r="J730" s="146"/>
      <c r="K730" s="59"/>
    </row>
    <row r="731" spans="1:11" ht="16.25" customHeight="1" thickBot="1">
      <c r="A731" s="532"/>
      <c r="B731" s="102"/>
      <c r="C731" s="103"/>
      <c r="D731" s="721" t="s">
        <v>147</v>
      </c>
      <c r="E731" s="723"/>
      <c r="F731" s="723"/>
      <c r="G731" s="320">
        <f>SUM(G672:G728)</f>
        <v>0</v>
      </c>
      <c r="H731" s="384">
        <f>AVERAGE(H672:H728)</f>
        <v>0</v>
      </c>
      <c r="I731" s="276">
        <f>SUM(I672:I728)</f>
        <v>0</v>
      </c>
      <c r="J731" s="354">
        <f>IF(OR(kurs1="",kurs1=0),0,I731/kurs1)</f>
        <v>0</v>
      </c>
      <c r="K731" s="59"/>
    </row>
    <row r="732" spans="1:11" ht="20" customHeight="1">
      <c r="A732" s="532"/>
      <c r="B732" s="102"/>
      <c r="C732" s="103"/>
      <c r="D732" s="104"/>
      <c r="E732" s="193"/>
      <c r="F732" s="194"/>
      <c r="G732" s="194"/>
      <c r="H732" s="107"/>
      <c r="I732" s="108"/>
      <c r="J732" s="56"/>
      <c r="K732" s="59"/>
    </row>
    <row r="733" spans="1:11" ht="20" customHeight="1">
      <c r="A733" s="533"/>
      <c r="B733" s="417" t="s">
        <v>929</v>
      </c>
      <c r="C733" s="418"/>
      <c r="D733" s="419"/>
      <c r="E733" s="418"/>
      <c r="F733" s="420"/>
      <c r="G733" s="421"/>
      <c r="H733" s="418"/>
      <c r="I733" s="418"/>
      <c r="J733" s="418"/>
      <c r="K733" s="61"/>
    </row>
    <row r="734" spans="1:11" ht="4" customHeight="1">
      <c r="A734" s="534"/>
      <c r="B734" s="62"/>
      <c r="C734" s="62"/>
      <c r="D734" s="62"/>
      <c r="E734" s="63"/>
      <c r="F734" s="64"/>
      <c r="G734" s="65"/>
      <c r="H734" s="66"/>
      <c r="I734" s="67"/>
      <c r="J734" s="68"/>
      <c r="K734" s="59"/>
    </row>
    <row r="735" spans="1:11" ht="20" customHeight="1">
      <c r="A735" s="532"/>
      <c r="B735" s="437" t="s">
        <v>88</v>
      </c>
      <c r="C735" s="438" t="s">
        <v>89</v>
      </c>
      <c r="D735" s="439" t="s">
        <v>90</v>
      </c>
      <c r="E735" s="440" t="s">
        <v>91</v>
      </c>
      <c r="F735" s="441" t="s">
        <v>92</v>
      </c>
      <c r="G735" s="442" t="s">
        <v>93</v>
      </c>
      <c r="H735" s="443" t="s">
        <v>94</v>
      </c>
      <c r="I735" s="445" t="s">
        <v>93</v>
      </c>
      <c r="J735" s="444" t="s">
        <v>93</v>
      </c>
      <c r="K735" s="59"/>
    </row>
    <row r="736" spans="1:11" ht="6" customHeight="1" thickBot="1">
      <c r="A736" s="534"/>
      <c r="B736" s="62"/>
      <c r="C736" s="62"/>
      <c r="D736" s="62"/>
      <c r="E736" s="63"/>
      <c r="F736" s="64"/>
      <c r="G736" s="65"/>
      <c r="H736" s="66"/>
      <c r="I736" s="67"/>
      <c r="J736" s="68"/>
      <c r="K736" s="59"/>
    </row>
    <row r="737" spans="1:11" ht="16.25" customHeight="1">
      <c r="A737" s="535"/>
      <c r="B737" s="511" t="s">
        <v>923</v>
      </c>
      <c r="C737" s="512"/>
      <c r="D737" s="513"/>
      <c r="E737" s="512"/>
      <c r="F737" s="514"/>
      <c r="G737" s="514"/>
      <c r="H737" s="522"/>
      <c r="I737" s="518"/>
      <c r="J737" s="523"/>
      <c r="K737" s="69"/>
    </row>
    <row r="738" spans="1:11" ht="16.25" customHeight="1">
      <c r="A738" s="532"/>
      <c r="B738" s="457" t="s">
        <v>710</v>
      </c>
      <c r="C738" s="458" t="s">
        <v>711</v>
      </c>
      <c r="D738" s="198"/>
      <c r="E738" s="99"/>
      <c r="F738" s="74"/>
      <c r="G738" s="345">
        <f>D738*E738*F738</f>
        <v>0</v>
      </c>
      <c r="H738" s="386">
        <f>prowizja1</f>
        <v>0</v>
      </c>
      <c r="I738" s="324">
        <f>G738+G738*H738%</f>
        <v>0</v>
      </c>
      <c r="J738" s="350">
        <f>IF(OR(kurs1="",kurs1=0),0,I738/kurs1)</f>
        <v>0</v>
      </c>
      <c r="K738" s="59"/>
    </row>
    <row r="739" spans="1:11" ht="4.5" customHeight="1">
      <c r="A739" s="532"/>
      <c r="B739" s="278"/>
      <c r="C739" s="279"/>
      <c r="D739" s="312"/>
      <c r="E739" s="279"/>
      <c r="F739" s="313"/>
      <c r="G739" s="281"/>
      <c r="H739" s="282"/>
      <c r="I739" s="404"/>
      <c r="J739" s="283"/>
      <c r="K739" s="59"/>
    </row>
    <row r="740" spans="1:11" ht="16.25" customHeight="1">
      <c r="A740" s="532"/>
      <c r="B740" s="461" t="s">
        <v>143</v>
      </c>
      <c r="C740" s="470" t="s">
        <v>144</v>
      </c>
      <c r="D740" s="84"/>
      <c r="E740" s="100"/>
      <c r="F740" s="86"/>
      <c r="G740" s="334">
        <f>D740*E740*F740</f>
        <v>0</v>
      </c>
      <c r="H740" s="376">
        <f>prowizja1</f>
        <v>0</v>
      </c>
      <c r="I740" s="324">
        <f>G740+G740*H740%</f>
        <v>0</v>
      </c>
      <c r="J740" s="350">
        <f>IF(OR(kurs1="",kurs1=0),0,I740/kurs1)</f>
        <v>0</v>
      </c>
      <c r="K740" s="59"/>
    </row>
    <row r="741" spans="1:11" ht="16.25" customHeight="1">
      <c r="A741" s="532"/>
      <c r="B741" s="467" t="s">
        <v>236</v>
      </c>
      <c r="C741" s="469" t="s">
        <v>237</v>
      </c>
      <c r="D741" s="84"/>
      <c r="E741" s="100"/>
      <c r="F741" s="86"/>
      <c r="G741" s="335">
        <f>D741*E741*F741</f>
        <v>0</v>
      </c>
      <c r="H741" s="375">
        <f>prowizja1</f>
        <v>0</v>
      </c>
      <c r="I741" s="324">
        <f>G741+G741*H741%</f>
        <v>0</v>
      </c>
      <c r="J741" s="353">
        <f>IF(OR(kurs1="",kurs1=0),0,I741/kurs1)</f>
        <v>0</v>
      </c>
      <c r="K741" s="59"/>
    </row>
    <row r="742" spans="1:11" ht="16.25" customHeight="1">
      <c r="A742" s="532"/>
      <c r="B742" s="467" t="s">
        <v>712</v>
      </c>
      <c r="C742" s="469" t="s">
        <v>105</v>
      </c>
      <c r="D742" s="84"/>
      <c r="E742" s="100"/>
      <c r="F742" s="86"/>
      <c r="G742" s="336">
        <f>D742*E742*F742</f>
        <v>0</v>
      </c>
      <c r="H742" s="380">
        <f>prowizja1</f>
        <v>0</v>
      </c>
      <c r="I742" s="324">
        <f>G742+G742*H742%</f>
        <v>0</v>
      </c>
      <c r="J742" s="350">
        <f>IF(OR(kurs1="",kurs1=0),0,I742/kurs1)</f>
        <v>0</v>
      </c>
      <c r="K742" s="59"/>
    </row>
    <row r="743" spans="1:11" s="38" customFormat="1" ht="5" customHeight="1" thickBot="1">
      <c r="A743" s="531"/>
      <c r="B743" s="284"/>
      <c r="C743" s="285"/>
      <c r="D743" s="286"/>
      <c r="E743" s="285"/>
      <c r="F743" s="287"/>
      <c r="G743" s="287"/>
      <c r="H743" s="288"/>
      <c r="I743" s="405"/>
      <c r="J743" s="289"/>
      <c r="K743" s="59"/>
    </row>
    <row r="744" spans="1:11" ht="8" customHeight="1" thickBot="1">
      <c r="A744" s="532"/>
      <c r="B744" s="492"/>
      <c r="C744" s="492"/>
      <c r="D744" s="140"/>
      <c r="E744" s="140"/>
      <c r="F744" s="142"/>
      <c r="G744" s="143"/>
      <c r="H744" s="144"/>
      <c r="I744" s="199"/>
      <c r="J744" s="200"/>
      <c r="K744" s="59"/>
    </row>
    <row r="745" spans="1:11" ht="16.25" customHeight="1">
      <c r="A745" s="535"/>
      <c r="B745" s="511" t="s">
        <v>713</v>
      </c>
      <c r="C745" s="512"/>
      <c r="D745" s="513"/>
      <c r="E745" s="512"/>
      <c r="F745" s="514"/>
      <c r="G745" s="514"/>
      <c r="H745" s="517"/>
      <c r="I745" s="518"/>
      <c r="J745" s="516"/>
      <c r="K745" s="69"/>
    </row>
    <row r="746" spans="1:11" ht="16.25" customHeight="1">
      <c r="A746" s="532"/>
      <c r="B746" s="314" t="s">
        <v>714</v>
      </c>
      <c r="C746" s="315" t="s">
        <v>715</v>
      </c>
      <c r="D746" s="307"/>
      <c r="E746" s="308"/>
      <c r="F746" s="309"/>
      <c r="G746" s="316"/>
      <c r="H746" s="317"/>
      <c r="I746" s="406"/>
      <c r="J746" s="318"/>
      <c r="K746" s="59"/>
    </row>
    <row r="747" spans="1:11" ht="16.25" customHeight="1">
      <c r="A747" s="532"/>
      <c r="B747" s="467" t="s">
        <v>699</v>
      </c>
      <c r="C747" s="468" t="s">
        <v>700</v>
      </c>
      <c r="D747" s="84"/>
      <c r="E747" s="100"/>
      <c r="F747" s="86"/>
      <c r="G747" s="335">
        <f>D747*E747*F747</f>
        <v>0</v>
      </c>
      <c r="H747" s="375">
        <f>prowizja1</f>
        <v>0</v>
      </c>
      <c r="I747" s="324">
        <f>G747+G747*H747%</f>
        <v>0</v>
      </c>
      <c r="J747" s="353">
        <f>IF(OR(kurs1="",kurs1=0),0,I747/kurs1)</f>
        <v>0</v>
      </c>
      <c r="K747" s="59"/>
    </row>
    <row r="748" spans="1:11" ht="16.25" customHeight="1">
      <c r="A748" s="532"/>
      <c r="B748" s="467" t="s">
        <v>716</v>
      </c>
      <c r="C748" s="469" t="s">
        <v>717</v>
      </c>
      <c r="D748" s="84"/>
      <c r="E748" s="100"/>
      <c r="F748" s="86"/>
      <c r="G748" s="336">
        <f>D748*E748*F748</f>
        <v>0</v>
      </c>
      <c r="H748" s="380">
        <f>prowizja1</f>
        <v>0</v>
      </c>
      <c r="I748" s="324">
        <f>G748+G748*H748%</f>
        <v>0</v>
      </c>
      <c r="J748" s="350">
        <f>IF(OR(kurs1="",kurs1=0),0,I748/kurs1)</f>
        <v>0</v>
      </c>
      <c r="K748" s="59"/>
    </row>
    <row r="749" spans="1:11" ht="16.25" customHeight="1">
      <c r="A749" s="532"/>
      <c r="B749" s="299" t="s">
        <v>718</v>
      </c>
      <c r="C749" s="436" t="s">
        <v>719</v>
      </c>
      <c r="D749" s="310"/>
      <c r="E749" s="301"/>
      <c r="F749" s="311"/>
      <c r="G749" s="303"/>
      <c r="H749" s="304"/>
      <c r="I749" s="408"/>
      <c r="J749" s="305"/>
      <c r="K749" s="59"/>
    </row>
    <row r="750" spans="1:11" ht="16.25" customHeight="1">
      <c r="A750" s="532"/>
      <c r="B750" s="461" t="s">
        <v>720</v>
      </c>
      <c r="C750" s="470" t="s">
        <v>721</v>
      </c>
      <c r="D750" s="84"/>
      <c r="E750" s="100"/>
      <c r="F750" s="86"/>
      <c r="G750" s="334">
        <f>D750*E750*F750</f>
        <v>0</v>
      </c>
      <c r="H750" s="376">
        <f>prowizja1</f>
        <v>0</v>
      </c>
      <c r="I750" s="324">
        <f>G750+G750*H750%</f>
        <v>0</v>
      </c>
      <c r="J750" s="350">
        <f>IF(OR(kurs1="",kurs1=0),0,I750/kurs1)</f>
        <v>0</v>
      </c>
      <c r="K750" s="59"/>
    </row>
    <row r="751" spans="1:11" ht="16.25" customHeight="1">
      <c r="A751" s="532"/>
      <c r="B751" s="467" t="s">
        <v>722</v>
      </c>
      <c r="C751" s="469" t="s">
        <v>723</v>
      </c>
      <c r="D751" s="84"/>
      <c r="E751" s="100"/>
      <c r="F751" s="86"/>
      <c r="G751" s="335">
        <f>D751*E751*F751</f>
        <v>0</v>
      </c>
      <c r="H751" s="377">
        <f>prowizja1</f>
        <v>0</v>
      </c>
      <c r="I751" s="324">
        <f>G751+G751*H751%</f>
        <v>0</v>
      </c>
      <c r="J751" s="352">
        <f>IF(OR(kurs1="",kurs1=0),0,I751/kurs1)</f>
        <v>0</v>
      </c>
      <c r="K751" s="59"/>
    </row>
    <row r="752" spans="1:11" ht="16.25" customHeight="1">
      <c r="A752" s="532"/>
      <c r="B752" s="467" t="s">
        <v>724</v>
      </c>
      <c r="C752" s="469" t="s">
        <v>724</v>
      </c>
      <c r="D752" s="84"/>
      <c r="E752" s="100"/>
      <c r="F752" s="86"/>
      <c r="G752" s="335">
        <f>D752*E752*F752</f>
        <v>0</v>
      </c>
      <c r="H752" s="377">
        <f>prowizja1</f>
        <v>0</v>
      </c>
      <c r="I752" s="324">
        <f>G752+G752*H752%</f>
        <v>0</v>
      </c>
      <c r="J752" s="352">
        <f>IF(OR(kurs1="",kurs1=0),0,I752/kurs1)</f>
        <v>0</v>
      </c>
      <c r="K752" s="59"/>
    </row>
    <row r="753" spans="1:11" ht="16.25" customHeight="1">
      <c r="A753" s="532"/>
      <c r="B753" s="467" t="s">
        <v>725</v>
      </c>
      <c r="C753" s="469" t="s">
        <v>726</v>
      </c>
      <c r="D753" s="84"/>
      <c r="E753" s="100"/>
      <c r="F753" s="86"/>
      <c r="G753" s="335">
        <f>D753*E753*F753</f>
        <v>0</v>
      </c>
      <c r="H753" s="375">
        <f>prowizja1</f>
        <v>0</v>
      </c>
      <c r="I753" s="324">
        <f>G753+G753*H753%</f>
        <v>0</v>
      </c>
      <c r="J753" s="353">
        <f>IF(OR(kurs1="",kurs1=0),0,I753/kurs1)</f>
        <v>0</v>
      </c>
      <c r="K753" s="59"/>
    </row>
    <row r="754" spans="1:11" ht="16.25" customHeight="1">
      <c r="A754" s="532"/>
      <c r="B754" s="467" t="s">
        <v>727</v>
      </c>
      <c r="C754" s="469" t="s">
        <v>728</v>
      </c>
      <c r="D754" s="84"/>
      <c r="E754" s="100"/>
      <c r="F754" s="86"/>
      <c r="G754" s="336">
        <f>D754*E754*F754</f>
        <v>0</v>
      </c>
      <c r="H754" s="380">
        <f>prowizja1</f>
        <v>0</v>
      </c>
      <c r="I754" s="324">
        <f>G754+G754*H754%</f>
        <v>0</v>
      </c>
      <c r="J754" s="350">
        <f>IF(OR(kurs1="",kurs1=0),0,I754/kurs1)</f>
        <v>0</v>
      </c>
      <c r="K754" s="59"/>
    </row>
    <row r="755" spans="1:11" ht="4.5" customHeight="1">
      <c r="A755" s="532"/>
      <c r="B755" s="278"/>
      <c r="C755" s="279"/>
      <c r="D755" s="312"/>
      <c r="E755" s="279"/>
      <c r="F755" s="313"/>
      <c r="G755" s="281"/>
      <c r="H755" s="282"/>
      <c r="I755" s="404"/>
      <c r="J755" s="283"/>
      <c r="K755" s="59"/>
    </row>
    <row r="756" spans="1:11" ht="16.25" customHeight="1">
      <c r="A756" s="532"/>
      <c r="B756" s="461" t="s">
        <v>729</v>
      </c>
      <c r="C756" s="470" t="s">
        <v>730</v>
      </c>
      <c r="D756" s="84"/>
      <c r="E756" s="100"/>
      <c r="F756" s="86"/>
      <c r="G756" s="337">
        <f>D756*E756*F756</f>
        <v>0</v>
      </c>
      <c r="H756" s="380">
        <f>prowizja1</f>
        <v>0</v>
      </c>
      <c r="I756" s="324">
        <f>G756+G756*H756%</f>
        <v>0</v>
      </c>
      <c r="J756" s="350">
        <f>IF(OR(kurs1="",kurs1=0),0,I756/kurs1)</f>
        <v>0</v>
      </c>
      <c r="K756" s="59"/>
    </row>
    <row r="757" spans="1:11" ht="16.25" customHeight="1">
      <c r="A757" s="532"/>
      <c r="B757" s="299" t="s">
        <v>731</v>
      </c>
      <c r="C757" s="436" t="s">
        <v>732</v>
      </c>
      <c r="D757" s="310"/>
      <c r="E757" s="301"/>
      <c r="F757" s="311"/>
      <c r="G757" s="303"/>
      <c r="H757" s="304"/>
      <c r="I757" s="408"/>
      <c r="J757" s="305"/>
      <c r="K757" s="59"/>
    </row>
    <row r="758" spans="1:11" ht="16.25" customHeight="1">
      <c r="A758" s="532"/>
      <c r="B758" s="474" t="s">
        <v>733</v>
      </c>
      <c r="C758" s="470" t="s">
        <v>734</v>
      </c>
      <c r="D758" s="84"/>
      <c r="E758" s="100"/>
      <c r="F758" s="86"/>
      <c r="G758" s="334">
        <f>D758*E758*F758</f>
        <v>0</v>
      </c>
      <c r="H758" s="382">
        <f>prowizja1</f>
        <v>0</v>
      </c>
      <c r="I758" s="324">
        <f>G758+G758*H758%</f>
        <v>0</v>
      </c>
      <c r="J758" s="355">
        <f>IF(OR(kurs1="",kurs1=0),0,I758/kurs1)</f>
        <v>0</v>
      </c>
      <c r="K758" s="59"/>
    </row>
    <row r="759" spans="1:11" ht="16.25" customHeight="1">
      <c r="A759" s="532"/>
      <c r="B759" s="475" t="s">
        <v>735</v>
      </c>
      <c r="C759" s="468" t="s">
        <v>736</v>
      </c>
      <c r="D759" s="84"/>
      <c r="E759" s="100"/>
      <c r="F759" s="86"/>
      <c r="G759" s="336">
        <f>D759*E759*F759</f>
        <v>0</v>
      </c>
      <c r="H759" s="380">
        <f>prowizja1</f>
        <v>0</v>
      </c>
      <c r="I759" s="324">
        <f>G759+G759*H759%</f>
        <v>0</v>
      </c>
      <c r="J759" s="350">
        <f>IF(OR(kurs1="",kurs1=0),0,I759/kurs1)</f>
        <v>0</v>
      </c>
      <c r="K759" s="59"/>
    </row>
    <row r="760" spans="1:11" ht="16.25" customHeight="1">
      <c r="A760" s="532"/>
      <c r="B760" s="299" t="s">
        <v>737</v>
      </c>
      <c r="C760" s="436" t="s">
        <v>738</v>
      </c>
      <c r="D760" s="310"/>
      <c r="E760" s="301"/>
      <c r="F760" s="311"/>
      <c r="G760" s="303"/>
      <c r="H760" s="304"/>
      <c r="I760" s="408"/>
      <c r="J760" s="305"/>
      <c r="K760" s="59"/>
    </row>
    <row r="761" spans="1:11" ht="16.25" customHeight="1">
      <c r="A761" s="532"/>
      <c r="B761" s="461" t="s">
        <v>739</v>
      </c>
      <c r="C761" s="470" t="s">
        <v>739</v>
      </c>
      <c r="D761" s="84"/>
      <c r="E761" s="100"/>
      <c r="F761" s="86"/>
      <c r="G761" s="334">
        <f>D761*E761*F761</f>
        <v>0</v>
      </c>
      <c r="H761" s="376">
        <f>prowizja1</f>
        <v>0</v>
      </c>
      <c r="I761" s="324">
        <f>G761+G761*H761%</f>
        <v>0</v>
      </c>
      <c r="J761" s="350">
        <f>IF(OR(kurs1="",kurs1=0),0,I761/kurs1)</f>
        <v>0</v>
      </c>
      <c r="K761" s="59"/>
    </row>
    <row r="762" spans="1:11" ht="16.25" customHeight="1">
      <c r="A762" s="532"/>
      <c r="B762" s="467" t="s">
        <v>740</v>
      </c>
      <c r="C762" s="469" t="s">
        <v>741</v>
      </c>
      <c r="D762" s="84"/>
      <c r="E762" s="100"/>
      <c r="F762" s="86"/>
      <c r="G762" s="335">
        <f>D762*E762*F762</f>
        <v>0</v>
      </c>
      <c r="H762" s="375">
        <f>prowizja1</f>
        <v>0</v>
      </c>
      <c r="I762" s="324">
        <f>G762+G762*H762%</f>
        <v>0</v>
      </c>
      <c r="J762" s="353">
        <f>IF(OR(kurs1="",kurs1=0),0,I762/kurs1)</f>
        <v>0</v>
      </c>
      <c r="K762" s="59"/>
    </row>
    <row r="763" spans="1:11" ht="16.25" customHeight="1">
      <c r="A763" s="532"/>
      <c r="B763" s="467" t="s">
        <v>742</v>
      </c>
      <c r="C763" s="469" t="s">
        <v>743</v>
      </c>
      <c r="D763" s="84"/>
      <c r="E763" s="100"/>
      <c r="F763" s="86"/>
      <c r="G763" s="336">
        <f>D763*E763*F763</f>
        <v>0</v>
      </c>
      <c r="H763" s="380">
        <f>prowizja1</f>
        <v>0</v>
      </c>
      <c r="I763" s="324">
        <f>G763+G763*H763%</f>
        <v>0</v>
      </c>
      <c r="J763" s="350">
        <f>IF(OR(kurs1="",kurs1=0),0,I763/kurs1)</f>
        <v>0</v>
      </c>
      <c r="K763" s="59"/>
    </row>
    <row r="764" spans="1:11" ht="16.25" customHeight="1">
      <c r="A764" s="532"/>
      <c r="B764" s="299" t="s">
        <v>744</v>
      </c>
      <c r="C764" s="436" t="s">
        <v>745</v>
      </c>
      <c r="D764" s="310"/>
      <c r="E764" s="301"/>
      <c r="F764" s="311"/>
      <c r="G764" s="303"/>
      <c r="H764" s="304"/>
      <c r="I764" s="408"/>
      <c r="J764" s="305"/>
      <c r="K764" s="59"/>
    </row>
    <row r="765" spans="1:11" ht="16.25" customHeight="1">
      <c r="A765" s="532"/>
      <c r="B765" s="461" t="s">
        <v>746</v>
      </c>
      <c r="C765" s="471" t="s">
        <v>747</v>
      </c>
      <c r="D765" s="84"/>
      <c r="E765" s="100"/>
      <c r="F765" s="86"/>
      <c r="G765" s="337">
        <f>D765*E765*F765</f>
        <v>0</v>
      </c>
      <c r="H765" s="380">
        <f>prowizja1</f>
        <v>0</v>
      </c>
      <c r="I765" s="324">
        <f>G765+G765*H765%</f>
        <v>0</v>
      </c>
      <c r="J765" s="350">
        <f>IF(OR(kurs1="",kurs1=0),0,I765/kurs1)</f>
        <v>0</v>
      </c>
      <c r="K765" s="59"/>
    </row>
    <row r="766" spans="1:11" ht="16.25" customHeight="1">
      <c r="A766" s="532"/>
      <c r="B766" s="299" t="s">
        <v>748</v>
      </c>
      <c r="C766" s="436" t="s">
        <v>749</v>
      </c>
      <c r="D766" s="310"/>
      <c r="E766" s="301"/>
      <c r="F766" s="311"/>
      <c r="G766" s="303"/>
      <c r="H766" s="304"/>
      <c r="I766" s="408"/>
      <c r="J766" s="305"/>
      <c r="K766" s="59"/>
    </row>
    <row r="767" spans="1:11" ht="16.25" customHeight="1">
      <c r="A767" s="532"/>
      <c r="B767" s="461" t="s">
        <v>750</v>
      </c>
      <c r="C767" s="471" t="s">
        <v>751</v>
      </c>
      <c r="D767" s="84"/>
      <c r="E767" s="100"/>
      <c r="F767" s="86"/>
      <c r="G767" s="334">
        <f t="shared" ref="G767:G774" si="105">D767*E767*F767</f>
        <v>0</v>
      </c>
      <c r="H767" s="376">
        <f t="shared" ref="H767:H772" si="106">prowizja1</f>
        <v>0</v>
      </c>
      <c r="I767" s="324">
        <f t="shared" ref="I767:I772" si="107">G767+G767*H767%</f>
        <v>0</v>
      </c>
      <c r="J767" s="350">
        <f t="shared" ref="J767:J772" si="108">IF(OR(kurs1="",kurs1=0),0,I767/kurs1)</f>
        <v>0</v>
      </c>
      <c r="K767" s="59"/>
    </row>
    <row r="768" spans="1:11" ht="16.25" customHeight="1">
      <c r="A768" s="532"/>
      <c r="B768" s="467" t="s">
        <v>752</v>
      </c>
      <c r="C768" s="468" t="s">
        <v>753</v>
      </c>
      <c r="D768" s="84"/>
      <c r="E768" s="100"/>
      <c r="F768" s="86"/>
      <c r="G768" s="335">
        <f t="shared" si="105"/>
        <v>0</v>
      </c>
      <c r="H768" s="377">
        <f t="shared" si="106"/>
        <v>0</v>
      </c>
      <c r="I768" s="324">
        <f t="shared" si="107"/>
        <v>0</v>
      </c>
      <c r="J768" s="352">
        <f t="shared" si="108"/>
        <v>0</v>
      </c>
      <c r="K768" s="59"/>
    </row>
    <row r="769" spans="1:11" ht="16.25" customHeight="1">
      <c r="A769" s="532"/>
      <c r="B769" s="467" t="s">
        <v>754</v>
      </c>
      <c r="C769" s="469" t="s">
        <v>755</v>
      </c>
      <c r="D769" s="84"/>
      <c r="E769" s="100"/>
      <c r="F769" s="86"/>
      <c r="G769" s="335">
        <f t="shared" si="105"/>
        <v>0</v>
      </c>
      <c r="H769" s="377">
        <f t="shared" si="106"/>
        <v>0</v>
      </c>
      <c r="I769" s="324">
        <f t="shared" si="107"/>
        <v>0</v>
      </c>
      <c r="J769" s="352">
        <f t="shared" si="108"/>
        <v>0</v>
      </c>
      <c r="K769" s="59"/>
    </row>
    <row r="770" spans="1:11" ht="16.25" customHeight="1">
      <c r="A770" s="532"/>
      <c r="B770" s="467" t="s">
        <v>756</v>
      </c>
      <c r="C770" s="468" t="s">
        <v>757</v>
      </c>
      <c r="D770" s="84"/>
      <c r="E770" s="100"/>
      <c r="F770" s="86"/>
      <c r="G770" s="335">
        <f t="shared" si="105"/>
        <v>0</v>
      </c>
      <c r="H770" s="377">
        <f t="shared" si="106"/>
        <v>0</v>
      </c>
      <c r="I770" s="324">
        <f t="shared" si="107"/>
        <v>0</v>
      </c>
      <c r="J770" s="352">
        <f t="shared" si="108"/>
        <v>0</v>
      </c>
      <c r="K770" s="59"/>
    </row>
    <row r="771" spans="1:11" ht="16.25" customHeight="1">
      <c r="A771" s="532"/>
      <c r="B771" s="475" t="s">
        <v>758</v>
      </c>
      <c r="C771" s="468" t="s">
        <v>759</v>
      </c>
      <c r="D771" s="84"/>
      <c r="E771" s="100"/>
      <c r="F771" s="86"/>
      <c r="G771" s="335">
        <f t="shared" si="105"/>
        <v>0</v>
      </c>
      <c r="H771" s="375">
        <f t="shared" si="106"/>
        <v>0</v>
      </c>
      <c r="I771" s="324">
        <f t="shared" si="107"/>
        <v>0</v>
      </c>
      <c r="J771" s="353">
        <f t="shared" si="108"/>
        <v>0</v>
      </c>
      <c r="K771" s="59"/>
    </row>
    <row r="772" spans="1:11" ht="16.25" customHeight="1">
      <c r="A772" s="532"/>
      <c r="B772" s="467" t="s">
        <v>727</v>
      </c>
      <c r="C772" s="468" t="s">
        <v>728</v>
      </c>
      <c r="D772" s="84"/>
      <c r="E772" s="100"/>
      <c r="F772" s="86"/>
      <c r="G772" s="336">
        <f t="shared" si="105"/>
        <v>0</v>
      </c>
      <c r="H772" s="380">
        <f t="shared" si="106"/>
        <v>0</v>
      </c>
      <c r="I772" s="324">
        <f t="shared" si="107"/>
        <v>0</v>
      </c>
      <c r="J772" s="350">
        <f t="shared" si="108"/>
        <v>0</v>
      </c>
      <c r="K772" s="59"/>
    </row>
    <row r="773" spans="1:11" ht="16.25" customHeight="1">
      <c r="A773" s="532"/>
      <c r="B773" s="299" t="s">
        <v>760</v>
      </c>
      <c r="C773" s="436" t="s">
        <v>761</v>
      </c>
      <c r="D773" s="310"/>
      <c r="E773" s="301"/>
      <c r="F773" s="311"/>
      <c r="G773" s="303"/>
      <c r="H773" s="304"/>
      <c r="I773" s="408"/>
      <c r="J773" s="305"/>
      <c r="K773" s="59"/>
    </row>
    <row r="774" spans="1:11" ht="16.25" customHeight="1">
      <c r="A774" s="532"/>
      <c r="B774" s="474" t="s">
        <v>762</v>
      </c>
      <c r="C774" s="471" t="s">
        <v>763</v>
      </c>
      <c r="D774" s="84"/>
      <c r="E774" s="100"/>
      <c r="F774" s="86"/>
      <c r="G774" s="335">
        <f t="shared" si="105"/>
        <v>0</v>
      </c>
      <c r="H774" s="382">
        <f>prowizja1</f>
        <v>0</v>
      </c>
      <c r="I774" s="324">
        <f>G774+G774*H774%</f>
        <v>0</v>
      </c>
      <c r="J774" s="355">
        <f>IF(OR(kurs1="",kurs1=0),0,I774/kurs1)</f>
        <v>0</v>
      </c>
      <c r="K774" s="59"/>
    </row>
    <row r="775" spans="1:11" ht="16.25" customHeight="1">
      <c r="A775" s="531"/>
      <c r="B775" s="475" t="s">
        <v>764</v>
      </c>
      <c r="C775" s="468" t="s">
        <v>765</v>
      </c>
      <c r="D775" s="84"/>
      <c r="E775" s="100"/>
      <c r="F775" s="86"/>
      <c r="G775" s="336">
        <f>D772*E772*F772</f>
        <v>0</v>
      </c>
      <c r="H775" s="380">
        <f>prowizja1</f>
        <v>0</v>
      </c>
      <c r="I775" s="324">
        <f>G775+G775*H775%</f>
        <v>0</v>
      </c>
      <c r="J775" s="350">
        <f>IF(OR(kurs1="",kurs1=0),0,I775/kurs1)</f>
        <v>0</v>
      </c>
      <c r="K775" s="59"/>
    </row>
    <row r="776" spans="1:11" ht="4.5" customHeight="1">
      <c r="A776" s="532"/>
      <c r="B776" s="278"/>
      <c r="C776" s="279"/>
      <c r="D776" s="312"/>
      <c r="E776" s="279"/>
      <c r="F776" s="313"/>
      <c r="G776" s="281"/>
      <c r="H776" s="282"/>
      <c r="I776" s="404"/>
      <c r="J776" s="283"/>
      <c r="K776" s="59"/>
    </row>
    <row r="777" spans="1:11" ht="16.25" customHeight="1">
      <c r="A777" s="532"/>
      <c r="B777" s="461" t="s">
        <v>766</v>
      </c>
      <c r="C777" s="471" t="s">
        <v>767</v>
      </c>
      <c r="D777" s="84"/>
      <c r="E777" s="100"/>
      <c r="F777" s="86"/>
      <c r="G777" s="336">
        <f>D774*E774*F774</f>
        <v>0</v>
      </c>
      <c r="H777" s="380">
        <f>prowizja1</f>
        <v>0</v>
      </c>
      <c r="I777" s="324">
        <f>G777+G777*H777%</f>
        <v>0</v>
      </c>
      <c r="J777" s="350">
        <f>IF(OR(kurs1="",kurs1=0),0,I777/kurs1)</f>
        <v>0</v>
      </c>
      <c r="K777" s="59"/>
    </row>
    <row r="778" spans="1:11" s="38" customFormat="1" ht="5" customHeight="1" thickBot="1">
      <c r="A778" s="531"/>
      <c r="B778" s="284"/>
      <c r="C778" s="285"/>
      <c r="D778" s="286"/>
      <c r="E778" s="285"/>
      <c r="F778" s="287"/>
      <c r="G778" s="287"/>
      <c r="H778" s="288"/>
      <c r="I778" s="405"/>
      <c r="J778" s="289"/>
      <c r="K778" s="59"/>
    </row>
    <row r="779" spans="1:11" ht="8" customHeight="1" thickBot="1">
      <c r="A779" s="532"/>
      <c r="B779" s="102"/>
      <c r="C779" s="103"/>
      <c r="D779" s="104"/>
      <c r="E779" s="105"/>
      <c r="F779" s="106"/>
      <c r="G779" s="106"/>
      <c r="H779" s="107"/>
      <c r="I779" s="201"/>
      <c r="J779" s="109"/>
      <c r="K779" s="59"/>
    </row>
    <row r="780" spans="1:11" ht="16.25" customHeight="1">
      <c r="A780" s="535"/>
      <c r="B780" s="511" t="s">
        <v>768</v>
      </c>
      <c r="C780" s="512"/>
      <c r="D780" s="513"/>
      <c r="E780" s="512"/>
      <c r="F780" s="514"/>
      <c r="G780" s="514"/>
      <c r="H780" s="517"/>
      <c r="I780" s="518"/>
      <c r="J780" s="516"/>
      <c r="K780" s="69"/>
    </row>
    <row r="781" spans="1:11" ht="16.25" customHeight="1">
      <c r="A781" s="532"/>
      <c r="B781" s="70" t="s">
        <v>769</v>
      </c>
      <c r="C781" s="192" t="s">
        <v>770</v>
      </c>
      <c r="D781" s="198"/>
      <c r="E781" s="99"/>
      <c r="F781" s="74"/>
      <c r="G781" s="332">
        <f>D781*E781*F781</f>
        <v>0</v>
      </c>
      <c r="H781" s="374">
        <f>prowizja1</f>
        <v>0</v>
      </c>
      <c r="I781" s="324">
        <f>G781+G781*H781%</f>
        <v>0</v>
      </c>
      <c r="J781" s="351">
        <f>IF(OR(kurs1="",kurs1=0),0,I781/kurs1)</f>
        <v>0</v>
      </c>
      <c r="K781" s="59"/>
    </row>
    <row r="782" spans="1:11" ht="16.25" customHeight="1">
      <c r="A782" s="532"/>
      <c r="B782" s="126" t="s">
        <v>1010</v>
      </c>
      <c r="C782" s="88" t="s">
        <v>771</v>
      </c>
      <c r="D782" s="84"/>
      <c r="E782" s="100"/>
      <c r="F782" s="86"/>
      <c r="G782" s="335">
        <f>D782*E782*F782</f>
        <v>0</v>
      </c>
      <c r="H782" s="375">
        <f>prowizja1</f>
        <v>0</v>
      </c>
      <c r="I782" s="324">
        <f>G782+G782*H782%</f>
        <v>0</v>
      </c>
      <c r="J782" s="353">
        <f>IF(OR(kurs1="",kurs1=0),0,I782/kurs1)</f>
        <v>0</v>
      </c>
      <c r="K782" s="59"/>
    </row>
    <row r="783" spans="1:11" ht="16.25" customHeight="1">
      <c r="A783" s="532"/>
      <c r="B783" s="467" t="s">
        <v>772</v>
      </c>
      <c r="C783" s="468" t="s">
        <v>773</v>
      </c>
      <c r="D783" s="84"/>
      <c r="E783" s="100"/>
      <c r="F783" s="86"/>
      <c r="G783" s="336">
        <f>D783*E783*F783</f>
        <v>0</v>
      </c>
      <c r="H783" s="380">
        <f>prowizja1</f>
        <v>0</v>
      </c>
      <c r="I783" s="324">
        <f>G783+G783*H783%</f>
        <v>0</v>
      </c>
      <c r="J783" s="350">
        <f>IF(OR(kurs1="",kurs1=0),0,I783/kurs1)</f>
        <v>0</v>
      </c>
      <c r="K783" s="59"/>
    </row>
    <row r="784" spans="1:11" ht="4.5" customHeight="1">
      <c r="A784" s="532"/>
      <c r="B784" s="278"/>
      <c r="C784" s="279"/>
      <c r="D784" s="312"/>
      <c r="E784" s="279"/>
      <c r="F784" s="313"/>
      <c r="G784" s="281"/>
      <c r="H784" s="282"/>
      <c r="I784" s="404"/>
      <c r="J784" s="283"/>
      <c r="K784" s="59"/>
    </row>
    <row r="785" spans="1:11" ht="16.25" customHeight="1">
      <c r="A785" s="532"/>
      <c r="B785" s="461" t="s">
        <v>774</v>
      </c>
      <c r="C785" s="471" t="s">
        <v>775</v>
      </c>
      <c r="D785" s="84"/>
      <c r="E785" s="100"/>
      <c r="F785" s="86"/>
      <c r="G785" s="334">
        <f>D785*E785*F785</f>
        <v>0</v>
      </c>
      <c r="H785" s="382">
        <f>prowizja1</f>
        <v>0</v>
      </c>
      <c r="I785" s="324">
        <f>G785+G785*H785%</f>
        <v>0</v>
      </c>
      <c r="J785" s="355">
        <f>IF(OR(kurs1="",kurs1=0),0,I785/kurs1)</f>
        <v>0</v>
      </c>
      <c r="K785" s="59"/>
    </row>
    <row r="786" spans="1:11" ht="16.25" customHeight="1">
      <c r="A786" s="532"/>
      <c r="B786" s="467" t="s">
        <v>776</v>
      </c>
      <c r="C786" s="468" t="s">
        <v>777</v>
      </c>
      <c r="D786" s="84"/>
      <c r="E786" s="100"/>
      <c r="F786" s="86"/>
      <c r="G786" s="336">
        <f>D786*E786*F786</f>
        <v>0</v>
      </c>
      <c r="H786" s="380">
        <f>prowizja1</f>
        <v>0</v>
      </c>
      <c r="I786" s="324">
        <f>G786+G786*H786%</f>
        <v>0</v>
      </c>
      <c r="J786" s="350">
        <f>IF(OR(kurs1="",kurs1=0),0,I786/kurs1)</f>
        <v>0</v>
      </c>
      <c r="K786" s="59"/>
    </row>
    <row r="787" spans="1:11" ht="4.5" customHeight="1">
      <c r="A787" s="532"/>
      <c r="B787" s="278"/>
      <c r="C787" s="279"/>
      <c r="D787" s="312"/>
      <c r="E787" s="279"/>
      <c r="F787" s="313"/>
      <c r="G787" s="281"/>
      <c r="H787" s="282"/>
      <c r="I787" s="404"/>
      <c r="J787" s="283"/>
      <c r="K787" s="59"/>
    </row>
    <row r="788" spans="1:11" ht="16.25" customHeight="1">
      <c r="A788" s="532"/>
      <c r="B788" s="461" t="s">
        <v>778</v>
      </c>
      <c r="C788" s="471" t="s">
        <v>779</v>
      </c>
      <c r="D788" s="84"/>
      <c r="E788" s="100"/>
      <c r="F788" s="86"/>
      <c r="G788" s="337">
        <f>D788*E788*F788</f>
        <v>0</v>
      </c>
      <c r="H788" s="380">
        <f>prowizja1</f>
        <v>0</v>
      </c>
      <c r="I788" s="324">
        <f>G788+G788*H788%</f>
        <v>0</v>
      </c>
      <c r="J788" s="350">
        <f>IF(OR(kurs1="",kurs1=0),0,I788/kurs1)</f>
        <v>0</v>
      </c>
      <c r="K788" s="59"/>
    </row>
    <row r="789" spans="1:11" s="38" customFormat="1" ht="5" customHeight="1" thickBot="1">
      <c r="A789" s="531"/>
      <c r="B789" s="284"/>
      <c r="C789" s="285"/>
      <c r="D789" s="286"/>
      <c r="E789" s="285"/>
      <c r="F789" s="287"/>
      <c r="G789" s="287"/>
      <c r="H789" s="288"/>
      <c r="I789" s="405"/>
      <c r="J789" s="289"/>
      <c r="K789" s="59"/>
    </row>
    <row r="790" spans="1:11" ht="8" customHeight="1" thickBot="1">
      <c r="A790" s="532"/>
      <c r="B790" s="102"/>
      <c r="C790" s="103"/>
      <c r="D790" s="104"/>
      <c r="E790" s="105"/>
      <c r="F790" s="106"/>
      <c r="G790" s="106"/>
      <c r="H790" s="107"/>
      <c r="I790" s="201"/>
      <c r="J790" s="109"/>
      <c r="K790" s="59"/>
    </row>
    <row r="791" spans="1:11" ht="16.25" customHeight="1">
      <c r="A791" s="535"/>
      <c r="B791" s="511" t="s">
        <v>136</v>
      </c>
      <c r="C791" s="512"/>
      <c r="D791" s="513"/>
      <c r="E791" s="512"/>
      <c r="F791" s="514"/>
      <c r="G791" s="514"/>
      <c r="H791" s="522"/>
      <c r="I791" s="518"/>
      <c r="J791" s="523"/>
      <c r="K791" s="69"/>
    </row>
    <row r="792" spans="1:11" ht="16.25" customHeight="1">
      <c r="A792" s="532"/>
      <c r="B792" s="457" t="s">
        <v>780</v>
      </c>
      <c r="C792" s="458" t="s">
        <v>781</v>
      </c>
      <c r="D792" s="198"/>
      <c r="E792" s="99"/>
      <c r="F792" s="74"/>
      <c r="G792" s="345">
        <f t="shared" ref="G792:G801" si="109">D792*E792*F792</f>
        <v>0</v>
      </c>
      <c r="H792" s="386">
        <f>prowizja1</f>
        <v>0</v>
      </c>
      <c r="I792" s="324">
        <f>G792+G792*H792%</f>
        <v>0</v>
      </c>
      <c r="J792" s="350">
        <f>IF(OR(kurs1="",kurs1=0),0,I792/kurs1)</f>
        <v>0</v>
      </c>
      <c r="K792" s="59"/>
    </row>
    <row r="793" spans="1:11" ht="4.5" customHeight="1">
      <c r="A793" s="532"/>
      <c r="B793" s="278"/>
      <c r="C793" s="279"/>
      <c r="D793" s="312"/>
      <c r="E793" s="279"/>
      <c r="F793" s="313"/>
      <c r="G793" s="281"/>
      <c r="H793" s="282"/>
      <c r="I793" s="404"/>
      <c r="J793" s="283"/>
      <c r="K793" s="59"/>
    </row>
    <row r="794" spans="1:11" ht="16.25" customHeight="1">
      <c r="A794" s="532"/>
      <c r="B794" s="79"/>
      <c r="C794" s="110"/>
      <c r="D794" s="84"/>
      <c r="E794" s="100"/>
      <c r="F794" s="86"/>
      <c r="G794" s="334">
        <f>D794*E794*F794</f>
        <v>0</v>
      </c>
      <c r="H794" s="376">
        <f t="shared" ref="H794:H801" si="110">prowizja1</f>
        <v>0</v>
      </c>
      <c r="I794" s="324">
        <f t="shared" ref="I794:I801" si="111">G794+G794*H794%</f>
        <v>0</v>
      </c>
      <c r="J794" s="350">
        <f t="shared" ref="J794:J801" si="112">IF(OR(kurs1="",kurs1=0),0,I794/kurs1)</f>
        <v>0</v>
      </c>
      <c r="K794" s="59"/>
    </row>
    <row r="795" spans="1:11" ht="16.25" customHeight="1">
      <c r="A795" s="532"/>
      <c r="B795" s="87"/>
      <c r="C795" s="89"/>
      <c r="D795" s="84"/>
      <c r="E795" s="100"/>
      <c r="F795" s="86"/>
      <c r="G795" s="335">
        <f t="shared" si="109"/>
        <v>0</v>
      </c>
      <c r="H795" s="377">
        <f t="shared" si="110"/>
        <v>0</v>
      </c>
      <c r="I795" s="324">
        <f t="shared" si="111"/>
        <v>0</v>
      </c>
      <c r="J795" s="352">
        <f t="shared" si="112"/>
        <v>0</v>
      </c>
      <c r="K795" s="59"/>
    </row>
    <row r="796" spans="1:11" ht="16.25" customHeight="1">
      <c r="A796" s="532"/>
      <c r="B796" s="87"/>
      <c r="C796" s="89"/>
      <c r="D796" s="84"/>
      <c r="E796" s="100"/>
      <c r="F796" s="86"/>
      <c r="G796" s="335">
        <f t="shared" si="109"/>
        <v>0</v>
      </c>
      <c r="H796" s="377">
        <f t="shared" si="110"/>
        <v>0</v>
      </c>
      <c r="I796" s="324">
        <f t="shared" si="111"/>
        <v>0</v>
      </c>
      <c r="J796" s="352">
        <f t="shared" si="112"/>
        <v>0</v>
      </c>
      <c r="K796" s="59"/>
    </row>
    <row r="797" spans="1:11" ht="16.25" customHeight="1">
      <c r="A797" s="532"/>
      <c r="B797" s="87"/>
      <c r="C797" s="89"/>
      <c r="D797" s="84"/>
      <c r="E797" s="100"/>
      <c r="F797" s="86"/>
      <c r="G797" s="335">
        <f t="shared" si="109"/>
        <v>0</v>
      </c>
      <c r="H797" s="377">
        <f t="shared" si="110"/>
        <v>0</v>
      </c>
      <c r="I797" s="324">
        <f t="shared" si="111"/>
        <v>0</v>
      </c>
      <c r="J797" s="352">
        <f t="shared" si="112"/>
        <v>0</v>
      </c>
      <c r="K797" s="59"/>
    </row>
    <row r="798" spans="1:11" ht="16.25" customHeight="1">
      <c r="A798" s="532"/>
      <c r="B798" s="87"/>
      <c r="C798" s="89"/>
      <c r="D798" s="84"/>
      <c r="E798" s="100"/>
      <c r="F798" s="86"/>
      <c r="G798" s="335">
        <f t="shared" si="109"/>
        <v>0</v>
      </c>
      <c r="H798" s="377">
        <f t="shared" si="110"/>
        <v>0</v>
      </c>
      <c r="I798" s="324">
        <f t="shared" si="111"/>
        <v>0</v>
      </c>
      <c r="J798" s="352">
        <f t="shared" si="112"/>
        <v>0</v>
      </c>
      <c r="K798" s="59"/>
    </row>
    <row r="799" spans="1:11" ht="16.25" customHeight="1">
      <c r="A799" s="532"/>
      <c r="B799" s="87"/>
      <c r="C799" s="89"/>
      <c r="D799" s="84"/>
      <c r="E799" s="100"/>
      <c r="F799" s="86"/>
      <c r="G799" s="335">
        <f t="shared" si="109"/>
        <v>0</v>
      </c>
      <c r="H799" s="377">
        <f t="shared" si="110"/>
        <v>0</v>
      </c>
      <c r="I799" s="324">
        <f t="shared" si="111"/>
        <v>0</v>
      </c>
      <c r="J799" s="352">
        <f t="shared" si="112"/>
        <v>0</v>
      </c>
      <c r="K799" s="59"/>
    </row>
    <row r="800" spans="1:11" ht="16.25" customHeight="1">
      <c r="A800" s="532"/>
      <c r="B800" s="87"/>
      <c r="C800" s="89"/>
      <c r="D800" s="84"/>
      <c r="E800" s="100"/>
      <c r="F800" s="86"/>
      <c r="G800" s="335">
        <f t="shared" si="109"/>
        <v>0</v>
      </c>
      <c r="H800" s="375">
        <f t="shared" si="110"/>
        <v>0</v>
      </c>
      <c r="I800" s="324">
        <f t="shared" si="111"/>
        <v>0</v>
      </c>
      <c r="J800" s="353">
        <f t="shared" si="112"/>
        <v>0</v>
      </c>
      <c r="K800" s="59"/>
    </row>
    <row r="801" spans="1:11" ht="16.25" customHeight="1">
      <c r="A801" s="532"/>
      <c r="B801" s="87"/>
      <c r="C801" s="89"/>
      <c r="D801" s="84"/>
      <c r="E801" s="100"/>
      <c r="F801" s="86"/>
      <c r="G801" s="336">
        <f t="shared" si="109"/>
        <v>0</v>
      </c>
      <c r="H801" s="380">
        <f t="shared" si="110"/>
        <v>0</v>
      </c>
      <c r="I801" s="324">
        <f t="shared" si="111"/>
        <v>0</v>
      </c>
      <c r="J801" s="350">
        <f t="shared" si="112"/>
        <v>0</v>
      </c>
      <c r="K801" s="59"/>
    </row>
    <row r="802" spans="1:11" s="38" customFormat="1" ht="5" customHeight="1" thickBot="1">
      <c r="A802" s="531"/>
      <c r="B802" s="284"/>
      <c r="C802" s="285"/>
      <c r="D802" s="286"/>
      <c r="E802" s="285"/>
      <c r="F802" s="287"/>
      <c r="G802" s="287"/>
      <c r="H802" s="288"/>
      <c r="I802" s="405"/>
      <c r="J802" s="289"/>
      <c r="K802" s="59"/>
    </row>
    <row r="803" spans="1:11" ht="8" customHeight="1" thickBot="1">
      <c r="A803" s="532"/>
      <c r="B803" s="139"/>
      <c r="C803" s="139"/>
      <c r="D803" s="171"/>
      <c r="E803" s="172"/>
      <c r="F803" s="173"/>
      <c r="G803" s="174"/>
      <c r="H803" s="175"/>
      <c r="I803" s="183"/>
      <c r="J803" s="202"/>
      <c r="K803" s="98"/>
    </row>
    <row r="804" spans="1:11" ht="16.25" customHeight="1" thickBot="1">
      <c r="A804" s="532"/>
      <c r="B804" s="102"/>
      <c r="C804" s="103"/>
      <c r="D804" s="721" t="s">
        <v>147</v>
      </c>
      <c r="E804" s="723"/>
      <c r="F804" s="723"/>
      <c r="G804" s="320">
        <f>SUM(G738:G801)</f>
        <v>0</v>
      </c>
      <c r="H804" s="384">
        <f>AVERAGE(H738:H801)</f>
        <v>0</v>
      </c>
      <c r="I804" s="276">
        <f>SUM(I738:I801)</f>
        <v>0</v>
      </c>
      <c r="J804" s="354">
        <f>IF(OR(kurs1="",kurs1=0),0,I804/kurs1)</f>
        <v>0</v>
      </c>
      <c r="K804" s="59"/>
    </row>
    <row r="805" spans="1:11" ht="20" customHeight="1">
      <c r="A805" s="532"/>
      <c r="B805" s="102"/>
      <c r="C805" s="103"/>
      <c r="D805" s="104"/>
      <c r="E805" s="193"/>
      <c r="F805" s="194"/>
      <c r="G805" s="194"/>
      <c r="H805" s="107"/>
      <c r="I805" s="108"/>
      <c r="J805" s="56"/>
      <c r="K805" s="59"/>
    </row>
    <row r="806" spans="1:11" ht="20" customHeight="1">
      <c r="A806" s="533"/>
      <c r="B806" s="417" t="s">
        <v>931</v>
      </c>
      <c r="C806" s="418"/>
      <c r="D806" s="419"/>
      <c r="E806" s="418"/>
      <c r="F806" s="420"/>
      <c r="G806" s="421"/>
      <c r="H806" s="418"/>
      <c r="I806" s="418"/>
      <c r="J806" s="418"/>
      <c r="K806" s="61"/>
    </row>
    <row r="807" spans="1:11" ht="4" customHeight="1">
      <c r="A807" s="534"/>
      <c r="B807" s="62"/>
      <c r="C807" s="62"/>
      <c r="D807" s="62"/>
      <c r="E807" s="63"/>
      <c r="F807" s="64"/>
      <c r="G807" s="65"/>
      <c r="H807" s="66"/>
      <c r="I807" s="67"/>
      <c r="J807" s="68"/>
      <c r="K807" s="59"/>
    </row>
    <row r="808" spans="1:11" ht="20" customHeight="1">
      <c r="A808" s="532"/>
      <c r="B808" s="437" t="s">
        <v>88</v>
      </c>
      <c r="C808" s="438" t="s">
        <v>89</v>
      </c>
      <c r="D808" s="439" t="s">
        <v>90</v>
      </c>
      <c r="E808" s="440" t="s">
        <v>91</v>
      </c>
      <c r="F808" s="441" t="s">
        <v>92</v>
      </c>
      <c r="G808" s="442" t="s">
        <v>93</v>
      </c>
      <c r="H808" s="443" t="s">
        <v>94</v>
      </c>
      <c r="I808" s="445" t="s">
        <v>93</v>
      </c>
      <c r="J808" s="444" t="s">
        <v>93</v>
      </c>
      <c r="K808" s="59"/>
    </row>
    <row r="809" spans="1:11" ht="6" customHeight="1" thickBot="1">
      <c r="A809" s="534"/>
      <c r="B809" s="62"/>
      <c r="C809" s="62"/>
      <c r="D809" s="62"/>
      <c r="E809" s="63"/>
      <c r="F809" s="64"/>
      <c r="G809" s="65"/>
      <c r="H809" s="66"/>
      <c r="I809" s="67"/>
      <c r="J809" s="68"/>
      <c r="K809" s="59"/>
    </row>
    <row r="810" spans="1:11" ht="16.25" customHeight="1">
      <c r="A810" s="535"/>
      <c r="B810" s="511" t="s">
        <v>136</v>
      </c>
      <c r="C810" s="512"/>
      <c r="D810" s="513"/>
      <c r="E810" s="512"/>
      <c r="F810" s="514"/>
      <c r="G810" s="514"/>
      <c r="H810" s="522"/>
      <c r="I810" s="518"/>
      <c r="J810" s="523"/>
      <c r="K810" s="69"/>
    </row>
    <row r="811" spans="1:11" ht="16.25" customHeight="1">
      <c r="A811" s="532"/>
      <c r="B811" s="457" t="s">
        <v>782</v>
      </c>
      <c r="C811" s="458" t="s">
        <v>783</v>
      </c>
      <c r="D811" s="72"/>
      <c r="E811" s="99"/>
      <c r="F811" s="74"/>
      <c r="G811" s="345">
        <f>D811*E811*F811</f>
        <v>0</v>
      </c>
      <c r="H811" s="380">
        <f>prowizja1</f>
        <v>0</v>
      </c>
      <c r="I811" s="324">
        <f>G811+G811*H811%</f>
        <v>0</v>
      </c>
      <c r="J811" s="350">
        <f>IF(OR(kurs1="",kurs1=0),0,I811/kurs1)</f>
        <v>0</v>
      </c>
      <c r="K811" s="59"/>
    </row>
    <row r="812" spans="1:11" ht="16.25" customHeight="1">
      <c r="A812" s="532"/>
      <c r="B812" s="299" t="s">
        <v>784</v>
      </c>
      <c r="C812" s="436" t="s">
        <v>785</v>
      </c>
      <c r="D812" s="300"/>
      <c r="E812" s="301"/>
      <c r="F812" s="302"/>
      <c r="G812" s="303"/>
      <c r="H812" s="304"/>
      <c r="I812" s="408"/>
      <c r="J812" s="305"/>
      <c r="K812" s="59"/>
    </row>
    <row r="813" spans="1:11" ht="16.25" customHeight="1">
      <c r="A813" s="532"/>
      <c r="B813" s="461" t="s">
        <v>786</v>
      </c>
      <c r="C813" s="470" t="s">
        <v>787</v>
      </c>
      <c r="D813" s="203"/>
      <c r="E813" s="100"/>
      <c r="F813" s="83"/>
      <c r="G813" s="334">
        <f>D813*E813*F813</f>
        <v>0</v>
      </c>
      <c r="H813" s="376">
        <f>prowizja1</f>
        <v>0</v>
      </c>
      <c r="I813" s="324">
        <f>G813+G813*H813%</f>
        <v>0</v>
      </c>
      <c r="J813" s="350">
        <f>IF(OR(kurs1="",kurs1=0),0,I813/kurs1)</f>
        <v>0</v>
      </c>
      <c r="K813" s="59"/>
    </row>
    <row r="814" spans="1:11" ht="16.25" customHeight="1">
      <c r="A814" s="532"/>
      <c r="B814" s="467" t="s">
        <v>788</v>
      </c>
      <c r="C814" s="469" t="s">
        <v>789</v>
      </c>
      <c r="D814" s="178"/>
      <c r="E814" s="100"/>
      <c r="F814" s="86"/>
      <c r="G814" s="335">
        <f>D814*E814*F814</f>
        <v>0</v>
      </c>
      <c r="H814" s="375">
        <f>prowizja1</f>
        <v>0</v>
      </c>
      <c r="I814" s="324">
        <f>G814+G814*H814%</f>
        <v>0</v>
      </c>
      <c r="J814" s="353">
        <f>IF(OR(kurs1="",kurs1=0),0,I814/kurs1)</f>
        <v>0</v>
      </c>
      <c r="K814" s="59"/>
    </row>
    <row r="815" spans="1:11" ht="16.25" customHeight="1">
      <c r="A815" s="532"/>
      <c r="B815" s="467" t="s">
        <v>790</v>
      </c>
      <c r="C815" s="469" t="s">
        <v>791</v>
      </c>
      <c r="D815" s="178"/>
      <c r="E815" s="100"/>
      <c r="F815" s="86"/>
      <c r="G815" s="336">
        <f>D815*E815*F815</f>
        <v>0</v>
      </c>
      <c r="H815" s="380">
        <f>prowizja1</f>
        <v>0</v>
      </c>
      <c r="I815" s="324">
        <f>G815+G815*H815%</f>
        <v>0</v>
      </c>
      <c r="J815" s="350">
        <f>IF(OR(kurs1="",kurs1=0),0,I815/kurs1)</f>
        <v>0</v>
      </c>
      <c r="K815" s="59"/>
    </row>
    <row r="816" spans="1:11" ht="16.25" customHeight="1">
      <c r="A816" s="532"/>
      <c r="B816" s="299" t="s">
        <v>792</v>
      </c>
      <c r="C816" s="436" t="s">
        <v>793</v>
      </c>
      <c r="D816" s="300"/>
      <c r="E816" s="301"/>
      <c r="F816" s="302"/>
      <c r="G816" s="303"/>
      <c r="H816" s="304"/>
      <c r="I816" s="408"/>
      <c r="J816" s="305"/>
      <c r="K816" s="59"/>
    </row>
    <row r="817" spans="1:11" ht="16.25" customHeight="1">
      <c r="A817" s="532"/>
      <c r="B817" s="461" t="s">
        <v>788</v>
      </c>
      <c r="C817" s="470" t="s">
        <v>789</v>
      </c>
      <c r="D817" s="81"/>
      <c r="E817" s="100"/>
      <c r="F817" s="83"/>
      <c r="G817" s="334">
        <f>D817*E817*F817</f>
        <v>0</v>
      </c>
      <c r="H817" s="376">
        <f>prowizja1</f>
        <v>0</v>
      </c>
      <c r="I817" s="324">
        <f>G817+G817*H817%</f>
        <v>0</v>
      </c>
      <c r="J817" s="350">
        <f>IF(OR(kurs1="",kurs1=0),0,I817/kurs1)</f>
        <v>0</v>
      </c>
      <c r="K817" s="59"/>
    </row>
    <row r="818" spans="1:11" ht="16.25" customHeight="1">
      <c r="A818" s="532"/>
      <c r="B818" s="467" t="s">
        <v>794</v>
      </c>
      <c r="C818" s="469" t="s">
        <v>795</v>
      </c>
      <c r="D818" s="84"/>
      <c r="E818" s="100"/>
      <c r="F818" s="86"/>
      <c r="G818" s="335">
        <f>D818*E818*F818</f>
        <v>0</v>
      </c>
      <c r="H818" s="377">
        <f>prowizja1</f>
        <v>0</v>
      </c>
      <c r="I818" s="324">
        <f>G818+G818*H818%</f>
        <v>0</v>
      </c>
      <c r="J818" s="352">
        <f>IF(OR(kurs1="",kurs1=0),0,I818/kurs1)</f>
        <v>0</v>
      </c>
      <c r="K818" s="59"/>
    </row>
    <row r="819" spans="1:11" ht="16.25" customHeight="1">
      <c r="A819" s="532"/>
      <c r="B819" s="467" t="s">
        <v>796</v>
      </c>
      <c r="C819" s="469" t="s">
        <v>797</v>
      </c>
      <c r="D819" s="84"/>
      <c r="E819" s="100"/>
      <c r="F819" s="86"/>
      <c r="G819" s="335">
        <f>D819*E819*F819</f>
        <v>0</v>
      </c>
      <c r="H819" s="375">
        <f>prowizja1</f>
        <v>0</v>
      </c>
      <c r="I819" s="324">
        <f>G819+G819*H819%</f>
        <v>0</v>
      </c>
      <c r="J819" s="353">
        <f>IF(OR(kurs1="",kurs1=0),0,I819/kurs1)</f>
        <v>0</v>
      </c>
      <c r="K819" s="59"/>
    </row>
    <row r="820" spans="1:11" ht="16.25" customHeight="1">
      <c r="A820" s="532"/>
      <c r="B820" s="467" t="s">
        <v>250</v>
      </c>
      <c r="C820" s="469" t="s">
        <v>798</v>
      </c>
      <c r="D820" s="84"/>
      <c r="E820" s="100"/>
      <c r="F820" s="86"/>
      <c r="G820" s="336">
        <f>D820*E820*F820</f>
        <v>0</v>
      </c>
      <c r="H820" s="380">
        <f>prowizja1</f>
        <v>0</v>
      </c>
      <c r="I820" s="324">
        <f>G820+G820*H820%</f>
        <v>0</v>
      </c>
      <c r="J820" s="350">
        <f>IF(OR(kurs1="",kurs1=0),0,I820/kurs1)</f>
        <v>0</v>
      </c>
      <c r="K820" s="59"/>
    </row>
    <row r="821" spans="1:11" ht="16.25" customHeight="1">
      <c r="A821" s="532"/>
      <c r="B821" s="87" t="s">
        <v>124</v>
      </c>
      <c r="C821" s="89" t="s">
        <v>125</v>
      </c>
      <c r="D821" s="84"/>
      <c r="E821" s="100"/>
      <c r="F821" s="86"/>
      <c r="G821" s="336">
        <f>D821*E821*F821</f>
        <v>0</v>
      </c>
      <c r="H821" s="380">
        <f>prowizja1</f>
        <v>0</v>
      </c>
      <c r="I821" s="324">
        <f>G821+G821*H821%</f>
        <v>0</v>
      </c>
      <c r="J821" s="350">
        <f>IF(OR(kurs1="",kurs1=0),0,I821/kurs1)</f>
        <v>0</v>
      </c>
      <c r="K821" s="59"/>
    </row>
    <row r="822" spans="1:11" ht="4.5" customHeight="1">
      <c r="A822" s="532"/>
      <c r="B822" s="278"/>
      <c r="C822" s="279"/>
      <c r="D822" s="280"/>
      <c r="E822" s="279"/>
      <c r="F822" s="281"/>
      <c r="G822" s="281"/>
      <c r="H822" s="282"/>
      <c r="I822" s="404"/>
      <c r="J822" s="283"/>
      <c r="K822" s="59"/>
    </row>
    <row r="823" spans="1:11" ht="16.25" customHeight="1">
      <c r="A823" s="532"/>
      <c r="B823" s="461" t="s">
        <v>799</v>
      </c>
      <c r="C823" s="470" t="s">
        <v>800</v>
      </c>
      <c r="D823" s="81"/>
      <c r="E823" s="100"/>
      <c r="F823" s="83"/>
      <c r="G823" s="337">
        <f>D823*E823*F823</f>
        <v>0</v>
      </c>
      <c r="H823" s="380">
        <f>prowizja1</f>
        <v>0</v>
      </c>
      <c r="I823" s="324">
        <f>G823+G823*H823%</f>
        <v>0</v>
      </c>
      <c r="J823" s="350">
        <f>IF(OR(kurs1="",kurs1=0),0,I823/kurs1)</f>
        <v>0</v>
      </c>
      <c r="K823" s="59"/>
    </row>
    <row r="824" spans="1:11" ht="4.5" customHeight="1">
      <c r="A824" s="532"/>
      <c r="B824" s="278"/>
      <c r="C824" s="279"/>
      <c r="D824" s="280"/>
      <c r="E824" s="279"/>
      <c r="F824" s="281"/>
      <c r="G824" s="281"/>
      <c r="H824" s="282"/>
      <c r="I824" s="404"/>
      <c r="J824" s="283"/>
      <c r="K824" s="59"/>
    </row>
    <row r="825" spans="1:11" ht="16.25" customHeight="1">
      <c r="A825" s="531"/>
      <c r="B825" s="461" t="s">
        <v>801</v>
      </c>
      <c r="C825" s="470" t="s">
        <v>802</v>
      </c>
      <c r="D825" s="81"/>
      <c r="E825" s="100"/>
      <c r="F825" s="83"/>
      <c r="G825" s="337">
        <f>D825*E825*F825</f>
        <v>0</v>
      </c>
      <c r="H825" s="380">
        <f>prowizja1</f>
        <v>0</v>
      </c>
      <c r="I825" s="324">
        <f>G825+G825*H825%</f>
        <v>0</v>
      </c>
      <c r="J825" s="350">
        <f>IF(OR(kurs1="",kurs1=0),0,I825/kurs1)</f>
        <v>0</v>
      </c>
      <c r="K825" s="59"/>
    </row>
    <row r="826" spans="1:11" s="38" customFormat="1" ht="5" customHeight="1" thickBot="1">
      <c r="A826" s="531"/>
      <c r="B826" s="284"/>
      <c r="C826" s="285"/>
      <c r="D826" s="286"/>
      <c r="E826" s="285"/>
      <c r="F826" s="287"/>
      <c r="G826" s="287"/>
      <c r="H826" s="288"/>
      <c r="I826" s="405"/>
      <c r="J826" s="289"/>
      <c r="K826" s="59"/>
    </row>
    <row r="827" spans="1:11" ht="8" customHeight="1" thickBot="1">
      <c r="A827" s="532"/>
      <c r="B827" s="102"/>
      <c r="C827" s="103"/>
      <c r="D827" s="104"/>
      <c r="E827" s="105"/>
      <c r="F827" s="106"/>
      <c r="G827" s="106"/>
      <c r="H827" s="107"/>
      <c r="I827" s="204"/>
      <c r="J827" s="109"/>
      <c r="K827" s="59"/>
    </row>
    <row r="828" spans="1:11" ht="16.25" customHeight="1">
      <c r="A828" s="535"/>
      <c r="B828" s="511" t="s">
        <v>136</v>
      </c>
      <c r="C828" s="512"/>
      <c r="D828" s="513"/>
      <c r="E828" s="512"/>
      <c r="F828" s="514"/>
      <c r="G828" s="514"/>
      <c r="H828" s="517"/>
      <c r="I828" s="518"/>
      <c r="J828" s="516"/>
      <c r="K828" s="69"/>
    </row>
    <row r="829" spans="1:11" ht="16.25" customHeight="1">
      <c r="A829" s="532"/>
      <c r="B829" s="70"/>
      <c r="C829" s="71"/>
      <c r="D829" s="72"/>
      <c r="E829" s="99"/>
      <c r="F829" s="74"/>
      <c r="G829" s="332">
        <f t="shared" ref="G829:G836" si="113">D829*E829*F829</f>
        <v>0</v>
      </c>
      <c r="H829" s="374">
        <f t="shared" ref="H829:H836" si="114">prowizja1</f>
        <v>0</v>
      </c>
      <c r="I829" s="324">
        <f t="shared" ref="I829:I836" si="115">G829+G829*H829%</f>
        <v>0</v>
      </c>
      <c r="J829" s="351">
        <f t="shared" ref="J829:J836" si="116">IF(OR(kurs1="",kurs1=0),0,I829/kurs1)</f>
        <v>0</v>
      </c>
      <c r="K829" s="59"/>
    </row>
    <row r="830" spans="1:11" ht="16.25" customHeight="1">
      <c r="A830" s="532"/>
      <c r="B830" s="87"/>
      <c r="C830" s="89"/>
      <c r="D830" s="84"/>
      <c r="E830" s="100"/>
      <c r="F830" s="86"/>
      <c r="G830" s="335">
        <f t="shared" si="113"/>
        <v>0</v>
      </c>
      <c r="H830" s="377">
        <f t="shared" si="114"/>
        <v>0</v>
      </c>
      <c r="I830" s="324">
        <f t="shared" si="115"/>
        <v>0</v>
      </c>
      <c r="J830" s="352">
        <f t="shared" si="116"/>
        <v>0</v>
      </c>
      <c r="K830" s="59"/>
    </row>
    <row r="831" spans="1:11" ht="16.25" customHeight="1">
      <c r="A831" s="532"/>
      <c r="B831" s="87"/>
      <c r="C831" s="89"/>
      <c r="D831" s="84"/>
      <c r="E831" s="100"/>
      <c r="F831" s="86"/>
      <c r="G831" s="335">
        <f t="shared" si="113"/>
        <v>0</v>
      </c>
      <c r="H831" s="377">
        <f t="shared" si="114"/>
        <v>0</v>
      </c>
      <c r="I831" s="324">
        <f t="shared" si="115"/>
        <v>0</v>
      </c>
      <c r="J831" s="352">
        <f t="shared" si="116"/>
        <v>0</v>
      </c>
      <c r="K831" s="59"/>
    </row>
    <row r="832" spans="1:11" ht="16.25" customHeight="1">
      <c r="A832" s="532"/>
      <c r="B832" s="87"/>
      <c r="C832" s="89"/>
      <c r="D832" s="84"/>
      <c r="E832" s="100"/>
      <c r="F832" s="86"/>
      <c r="G832" s="335">
        <f t="shared" si="113"/>
        <v>0</v>
      </c>
      <c r="H832" s="377">
        <f t="shared" si="114"/>
        <v>0</v>
      </c>
      <c r="I832" s="324">
        <f t="shared" si="115"/>
        <v>0</v>
      </c>
      <c r="J832" s="352">
        <f t="shared" si="116"/>
        <v>0</v>
      </c>
      <c r="K832" s="59"/>
    </row>
    <row r="833" spans="1:11" ht="16.25" customHeight="1">
      <c r="A833" s="532"/>
      <c r="B833" s="87"/>
      <c r="C833" s="89"/>
      <c r="D833" s="84"/>
      <c r="E833" s="100"/>
      <c r="F833" s="86"/>
      <c r="G833" s="335">
        <f t="shared" si="113"/>
        <v>0</v>
      </c>
      <c r="H833" s="377">
        <f t="shared" si="114"/>
        <v>0</v>
      </c>
      <c r="I833" s="324">
        <f t="shared" si="115"/>
        <v>0</v>
      </c>
      <c r="J833" s="352">
        <f t="shared" si="116"/>
        <v>0</v>
      </c>
      <c r="K833" s="59"/>
    </row>
    <row r="834" spans="1:11" ht="16.25" customHeight="1">
      <c r="A834" s="532"/>
      <c r="B834" s="87"/>
      <c r="C834" s="89"/>
      <c r="D834" s="84"/>
      <c r="E834" s="100"/>
      <c r="F834" s="86"/>
      <c r="G834" s="335">
        <f t="shared" si="113"/>
        <v>0</v>
      </c>
      <c r="H834" s="377">
        <f t="shared" si="114"/>
        <v>0</v>
      </c>
      <c r="I834" s="324">
        <f t="shared" si="115"/>
        <v>0</v>
      </c>
      <c r="J834" s="352">
        <f t="shared" si="116"/>
        <v>0</v>
      </c>
      <c r="K834" s="59"/>
    </row>
    <row r="835" spans="1:11" ht="16.25" customHeight="1">
      <c r="A835" s="532"/>
      <c r="B835" s="87"/>
      <c r="C835" s="89"/>
      <c r="D835" s="84"/>
      <c r="E835" s="100"/>
      <c r="F835" s="86"/>
      <c r="G835" s="335">
        <f t="shared" si="113"/>
        <v>0</v>
      </c>
      <c r="H835" s="375">
        <f t="shared" si="114"/>
        <v>0</v>
      </c>
      <c r="I835" s="324">
        <f t="shared" si="115"/>
        <v>0</v>
      </c>
      <c r="J835" s="353">
        <f t="shared" si="116"/>
        <v>0</v>
      </c>
      <c r="K835" s="59"/>
    </row>
    <row r="836" spans="1:11" ht="16.25" customHeight="1">
      <c r="A836" s="532"/>
      <c r="B836" s="87"/>
      <c r="C836" s="89"/>
      <c r="D836" s="84"/>
      <c r="E836" s="100"/>
      <c r="F836" s="86"/>
      <c r="G836" s="336">
        <f t="shared" si="113"/>
        <v>0</v>
      </c>
      <c r="H836" s="380">
        <f t="shared" si="114"/>
        <v>0</v>
      </c>
      <c r="I836" s="324">
        <f t="shared" si="115"/>
        <v>0</v>
      </c>
      <c r="J836" s="350">
        <f t="shared" si="116"/>
        <v>0</v>
      </c>
      <c r="K836" s="59"/>
    </row>
    <row r="837" spans="1:11" s="38" customFormat="1" ht="5" customHeight="1" thickBot="1">
      <c r="A837" s="531"/>
      <c r="B837" s="284"/>
      <c r="C837" s="285"/>
      <c r="D837" s="286"/>
      <c r="E837" s="285"/>
      <c r="F837" s="287"/>
      <c r="G837" s="287"/>
      <c r="H837" s="288"/>
      <c r="I837" s="405"/>
      <c r="J837" s="289"/>
      <c r="K837" s="59"/>
    </row>
    <row r="838" spans="1:11" ht="8" customHeight="1" thickBot="1">
      <c r="A838" s="532"/>
      <c r="B838" s="139"/>
      <c r="C838" s="139"/>
      <c r="D838" s="171"/>
      <c r="E838" s="172"/>
      <c r="F838" s="173"/>
      <c r="G838" s="174"/>
      <c r="H838" s="175"/>
      <c r="I838" s="183"/>
      <c r="J838" s="146"/>
      <c r="K838" s="98"/>
    </row>
    <row r="839" spans="1:11" ht="16.25" customHeight="1" thickBot="1">
      <c r="A839" s="532"/>
      <c r="B839" s="102"/>
      <c r="C839" s="103"/>
      <c r="D839" s="721" t="s">
        <v>147</v>
      </c>
      <c r="E839" s="722"/>
      <c r="F839" s="722"/>
      <c r="G839" s="319">
        <f>SUM(G811:G836)</f>
        <v>0</v>
      </c>
      <c r="H839" s="381">
        <f>AVERAGE(H811:H836)</f>
        <v>0</v>
      </c>
      <c r="I839" s="276">
        <f>SUM(I811:I836)</f>
        <v>0</v>
      </c>
      <c r="J839" s="354">
        <f>IF(OR(kurs1="",kurs1=0),0,I839/kurs1)</f>
        <v>0</v>
      </c>
      <c r="K839" s="59"/>
    </row>
    <row r="840" spans="1:11" ht="20" customHeight="1">
      <c r="A840" s="532"/>
      <c r="B840" s="102"/>
      <c r="C840" s="103"/>
      <c r="D840" s="104"/>
      <c r="E840" s="193"/>
      <c r="F840" s="194"/>
      <c r="G840" s="194"/>
      <c r="H840" s="107"/>
      <c r="I840" s="108"/>
      <c r="J840" s="56"/>
      <c r="K840" s="59"/>
    </row>
    <row r="841" spans="1:11" ht="20" customHeight="1">
      <c r="A841" s="533"/>
      <c r="B841" s="417" t="s">
        <v>930</v>
      </c>
      <c r="C841" s="418"/>
      <c r="D841" s="419"/>
      <c r="E841" s="418"/>
      <c r="F841" s="420"/>
      <c r="G841" s="421"/>
      <c r="H841" s="418"/>
      <c r="I841" s="418"/>
      <c r="J841" s="418"/>
      <c r="K841" s="61"/>
    </row>
    <row r="842" spans="1:11" ht="4" customHeight="1">
      <c r="A842" s="534"/>
      <c r="B842" s="62"/>
      <c r="C842" s="62"/>
      <c r="D842" s="62"/>
      <c r="E842" s="63"/>
      <c r="F842" s="64"/>
      <c r="G842" s="65"/>
      <c r="H842" s="66"/>
      <c r="I842" s="67"/>
      <c r="J842" s="68"/>
      <c r="K842" s="59"/>
    </row>
    <row r="843" spans="1:11" ht="20" customHeight="1">
      <c r="A843" s="532"/>
      <c r="B843" s="437" t="s">
        <v>88</v>
      </c>
      <c r="C843" s="438" t="s">
        <v>89</v>
      </c>
      <c r="D843" s="439" t="s">
        <v>90</v>
      </c>
      <c r="E843" s="440" t="s">
        <v>91</v>
      </c>
      <c r="F843" s="441" t="s">
        <v>92</v>
      </c>
      <c r="G843" s="442" t="s">
        <v>93</v>
      </c>
      <c r="H843" s="443" t="s">
        <v>94</v>
      </c>
      <c r="I843" s="445" t="s">
        <v>93</v>
      </c>
      <c r="J843" s="444" t="s">
        <v>93</v>
      </c>
      <c r="K843" s="59"/>
    </row>
    <row r="844" spans="1:11" ht="6" customHeight="1" thickBot="1">
      <c r="A844" s="534"/>
      <c r="B844" s="62"/>
      <c r="C844" s="62"/>
      <c r="D844" s="62"/>
      <c r="E844" s="63"/>
      <c r="F844" s="64"/>
      <c r="G844" s="65"/>
      <c r="H844" s="66"/>
      <c r="I844" s="67"/>
      <c r="J844" s="68"/>
      <c r="K844" s="59"/>
    </row>
    <row r="845" spans="1:11" ht="16.25" customHeight="1">
      <c r="A845" s="535"/>
      <c r="B845" s="511" t="s">
        <v>926</v>
      </c>
      <c r="C845" s="512"/>
      <c r="D845" s="513"/>
      <c r="E845" s="512"/>
      <c r="F845" s="514"/>
      <c r="G845" s="514"/>
      <c r="H845" s="522"/>
      <c r="I845" s="518"/>
      <c r="J845" s="523"/>
      <c r="K845" s="69"/>
    </row>
    <row r="846" spans="1:11" ht="16.25" customHeight="1">
      <c r="A846" s="532"/>
      <c r="B846" s="457" t="s">
        <v>805</v>
      </c>
      <c r="C846" s="458" t="s">
        <v>806</v>
      </c>
      <c r="D846" s="72"/>
      <c r="E846" s="99"/>
      <c r="F846" s="74"/>
      <c r="G846" s="345">
        <f>D846*E846*F846</f>
        <v>0</v>
      </c>
      <c r="H846" s="380">
        <f>prowizja1</f>
        <v>0</v>
      </c>
      <c r="I846" s="324">
        <f>G846+G846*H846%</f>
        <v>0</v>
      </c>
      <c r="J846" s="350">
        <f>IF(OR(kurs1="",kurs1=0),0,I846/kurs1)</f>
        <v>0</v>
      </c>
      <c r="K846" s="59"/>
    </row>
    <row r="847" spans="1:11" s="38" customFormat="1" ht="5" customHeight="1" thickBot="1">
      <c r="A847" s="531"/>
      <c r="B847" s="284"/>
      <c r="C847" s="285"/>
      <c r="D847" s="286"/>
      <c r="E847" s="285"/>
      <c r="F847" s="287"/>
      <c r="G847" s="287"/>
      <c r="H847" s="288"/>
      <c r="I847" s="405"/>
      <c r="J847" s="289"/>
      <c r="K847" s="59"/>
    </row>
    <row r="848" spans="1:11" ht="8" customHeight="1" thickBot="1">
      <c r="A848" s="532"/>
      <c r="B848" s="102"/>
      <c r="C848" s="103"/>
      <c r="D848" s="104"/>
      <c r="E848" s="105"/>
      <c r="F848" s="106"/>
      <c r="G848" s="106"/>
      <c r="H848" s="107"/>
      <c r="I848" s="204"/>
      <c r="J848" s="109"/>
      <c r="K848" s="59"/>
    </row>
    <row r="849" spans="1:11" ht="16.25" customHeight="1">
      <c r="A849" s="535"/>
      <c r="B849" s="511" t="s">
        <v>136</v>
      </c>
      <c r="C849" s="512"/>
      <c r="D849" s="513"/>
      <c r="E849" s="512"/>
      <c r="F849" s="514"/>
      <c r="G849" s="514"/>
      <c r="H849" s="517"/>
      <c r="I849" s="518"/>
      <c r="J849" s="516"/>
      <c r="K849" s="69"/>
    </row>
    <row r="850" spans="1:11" ht="16.25" customHeight="1">
      <c r="A850" s="532"/>
      <c r="B850" s="479" t="s">
        <v>803</v>
      </c>
      <c r="C850" s="478" t="s">
        <v>804</v>
      </c>
      <c r="D850" s="72"/>
      <c r="E850" s="99"/>
      <c r="F850" s="74"/>
      <c r="G850" s="332">
        <f>D850*E850*F850</f>
        <v>0</v>
      </c>
      <c r="H850" s="383">
        <f>prowizja1</f>
        <v>0</v>
      </c>
      <c r="I850" s="325">
        <f>G850+G850*H850%</f>
        <v>0</v>
      </c>
      <c r="J850" s="365">
        <f>IF(OR(kurs1="",kurs1=0),0,I850/kurs1)</f>
        <v>0</v>
      </c>
      <c r="K850" s="59"/>
    </row>
    <row r="851" spans="1:11" ht="16.25" customHeight="1">
      <c r="A851" s="532"/>
      <c r="B851" s="475" t="s">
        <v>803</v>
      </c>
      <c r="C851" s="468" t="s">
        <v>804</v>
      </c>
      <c r="D851" s="84"/>
      <c r="E851" s="100"/>
      <c r="F851" s="86"/>
      <c r="G851" s="336">
        <f>D851*E851*F851</f>
        <v>0</v>
      </c>
      <c r="H851" s="380">
        <f>prowizja1</f>
        <v>0</v>
      </c>
      <c r="I851" s="325">
        <f>G851+G851*H851%</f>
        <v>0</v>
      </c>
      <c r="J851" s="356">
        <f>IF(OR(kurs1="",kurs1=0),0,I851/kurs1)</f>
        <v>0</v>
      </c>
      <c r="K851" s="59"/>
    </row>
    <row r="852" spans="1:11" ht="4.25" customHeight="1">
      <c r="A852" s="532"/>
      <c r="B852" s="278"/>
      <c r="C852" s="279"/>
      <c r="D852" s="280"/>
      <c r="E852" s="279"/>
      <c r="F852" s="281"/>
      <c r="G852" s="281"/>
      <c r="H852" s="282"/>
      <c r="I852" s="404"/>
      <c r="J852" s="283"/>
      <c r="K852" s="59"/>
    </row>
    <row r="853" spans="1:11" ht="16.25" customHeight="1">
      <c r="A853" s="532"/>
      <c r="B853" s="79"/>
      <c r="C853" s="110"/>
      <c r="D853" s="84"/>
      <c r="E853" s="100"/>
      <c r="F853" s="86"/>
      <c r="G853" s="334">
        <f t="shared" ref="G853:G860" si="117">D853*E853*F853</f>
        <v>0</v>
      </c>
      <c r="H853" s="376">
        <f t="shared" ref="H853:H860" si="118">prowizja1</f>
        <v>0</v>
      </c>
      <c r="I853" s="324">
        <f t="shared" ref="I853:I860" si="119">G853+G853*H853%</f>
        <v>0</v>
      </c>
      <c r="J853" s="350">
        <f t="shared" ref="J853:J860" si="120">IF(OR(kurs1="",kurs1=0),0,I853/kurs1)</f>
        <v>0</v>
      </c>
      <c r="K853" s="59"/>
    </row>
    <row r="854" spans="1:11" ht="16.25" customHeight="1">
      <c r="A854" s="532"/>
      <c r="B854" s="87"/>
      <c r="C854" s="89"/>
      <c r="D854" s="84"/>
      <c r="E854" s="100"/>
      <c r="F854" s="86"/>
      <c r="G854" s="335">
        <f t="shared" si="117"/>
        <v>0</v>
      </c>
      <c r="H854" s="377">
        <f t="shared" si="118"/>
        <v>0</v>
      </c>
      <c r="I854" s="324">
        <f t="shared" si="119"/>
        <v>0</v>
      </c>
      <c r="J854" s="352">
        <f t="shared" si="120"/>
        <v>0</v>
      </c>
      <c r="K854" s="59"/>
    </row>
    <row r="855" spans="1:11" ht="16.25" customHeight="1">
      <c r="A855" s="532"/>
      <c r="B855" s="87"/>
      <c r="C855" s="89"/>
      <c r="D855" s="84"/>
      <c r="E855" s="100"/>
      <c r="F855" s="86"/>
      <c r="G855" s="335">
        <f t="shared" si="117"/>
        <v>0</v>
      </c>
      <c r="H855" s="377">
        <f t="shared" si="118"/>
        <v>0</v>
      </c>
      <c r="I855" s="324">
        <f t="shared" si="119"/>
        <v>0</v>
      </c>
      <c r="J855" s="352">
        <f t="shared" si="120"/>
        <v>0</v>
      </c>
      <c r="K855" s="59"/>
    </row>
    <row r="856" spans="1:11" ht="16.25" customHeight="1">
      <c r="A856" s="532"/>
      <c r="B856" s="87"/>
      <c r="C856" s="89"/>
      <c r="D856" s="84"/>
      <c r="E856" s="100"/>
      <c r="F856" s="86"/>
      <c r="G856" s="335">
        <f t="shared" si="117"/>
        <v>0</v>
      </c>
      <c r="H856" s="377">
        <f t="shared" si="118"/>
        <v>0</v>
      </c>
      <c r="I856" s="324">
        <f t="shared" si="119"/>
        <v>0</v>
      </c>
      <c r="J856" s="352">
        <f t="shared" si="120"/>
        <v>0</v>
      </c>
      <c r="K856" s="59"/>
    </row>
    <row r="857" spans="1:11" ht="16.25" customHeight="1">
      <c r="A857" s="532"/>
      <c r="B857" s="87"/>
      <c r="C857" s="89"/>
      <c r="D857" s="84"/>
      <c r="E857" s="100"/>
      <c r="F857" s="86"/>
      <c r="G857" s="335">
        <f t="shared" si="117"/>
        <v>0</v>
      </c>
      <c r="H857" s="377">
        <f t="shared" si="118"/>
        <v>0</v>
      </c>
      <c r="I857" s="324">
        <f t="shared" si="119"/>
        <v>0</v>
      </c>
      <c r="J857" s="352">
        <f t="shared" si="120"/>
        <v>0</v>
      </c>
      <c r="K857" s="59"/>
    </row>
    <row r="858" spans="1:11" ht="16.25" customHeight="1">
      <c r="A858" s="532"/>
      <c r="B858" s="87"/>
      <c r="C858" s="89"/>
      <c r="D858" s="84"/>
      <c r="E858" s="100"/>
      <c r="F858" s="86"/>
      <c r="G858" s="335">
        <f t="shared" si="117"/>
        <v>0</v>
      </c>
      <c r="H858" s="377">
        <f t="shared" si="118"/>
        <v>0</v>
      </c>
      <c r="I858" s="324">
        <f t="shared" si="119"/>
        <v>0</v>
      </c>
      <c r="J858" s="352">
        <f t="shared" si="120"/>
        <v>0</v>
      </c>
      <c r="K858" s="59"/>
    </row>
    <row r="859" spans="1:11" ht="16.25" customHeight="1">
      <c r="A859" s="532"/>
      <c r="B859" s="87"/>
      <c r="C859" s="89"/>
      <c r="D859" s="84"/>
      <c r="E859" s="100"/>
      <c r="F859" s="86"/>
      <c r="G859" s="335">
        <f t="shared" si="117"/>
        <v>0</v>
      </c>
      <c r="H859" s="375">
        <f t="shared" si="118"/>
        <v>0</v>
      </c>
      <c r="I859" s="324">
        <f t="shared" si="119"/>
        <v>0</v>
      </c>
      <c r="J859" s="353">
        <f t="shared" si="120"/>
        <v>0</v>
      </c>
      <c r="K859" s="59"/>
    </row>
    <row r="860" spans="1:11" ht="16.25" customHeight="1">
      <c r="A860" s="532"/>
      <c r="B860" s="87"/>
      <c r="C860" s="89"/>
      <c r="D860" s="84"/>
      <c r="E860" s="100"/>
      <c r="F860" s="86"/>
      <c r="G860" s="336">
        <f t="shared" si="117"/>
        <v>0</v>
      </c>
      <c r="H860" s="380">
        <f t="shared" si="118"/>
        <v>0</v>
      </c>
      <c r="I860" s="324">
        <f t="shared" si="119"/>
        <v>0</v>
      </c>
      <c r="J860" s="350">
        <f t="shared" si="120"/>
        <v>0</v>
      </c>
      <c r="K860" s="59"/>
    </row>
    <row r="861" spans="1:11" s="38" customFormat="1" ht="5" customHeight="1" thickBot="1">
      <c r="A861" s="531"/>
      <c r="B861" s="284"/>
      <c r="C861" s="285"/>
      <c r="D861" s="286"/>
      <c r="E861" s="285"/>
      <c r="F861" s="287"/>
      <c r="G861" s="287"/>
      <c r="H861" s="288"/>
      <c r="I861" s="405"/>
      <c r="J861" s="289"/>
      <c r="K861" s="59"/>
    </row>
    <row r="862" spans="1:11" ht="8" customHeight="1" thickBot="1">
      <c r="A862" s="532"/>
      <c r="B862" s="139"/>
      <c r="C862" s="139"/>
      <c r="D862" s="171"/>
      <c r="E862" s="172"/>
      <c r="F862" s="173"/>
      <c r="G862" s="174"/>
      <c r="H862" s="175"/>
      <c r="I862" s="183"/>
      <c r="J862" s="146"/>
      <c r="K862" s="59"/>
    </row>
    <row r="863" spans="1:11" ht="16.25" customHeight="1" thickBot="1">
      <c r="A863" s="532"/>
      <c r="B863" s="102"/>
      <c r="C863" s="103"/>
      <c r="D863" s="721" t="s">
        <v>147</v>
      </c>
      <c r="E863" s="723"/>
      <c r="F863" s="723"/>
      <c r="G863" s="320">
        <f>SUM(G846:G860)</f>
        <v>0</v>
      </c>
      <c r="H863" s="384">
        <f>AVERAGE(H846:H860)</f>
        <v>0</v>
      </c>
      <c r="I863" s="276">
        <f>SUM(I846:I860)</f>
        <v>0</v>
      </c>
      <c r="J863" s="354">
        <f>IF(OR(kurs1="",kurs1=0),0,I863/kurs1)</f>
        <v>0</v>
      </c>
      <c r="K863" s="59"/>
    </row>
    <row r="864" spans="1:11" ht="20" customHeight="1">
      <c r="A864" s="532"/>
      <c r="B864" s="102"/>
      <c r="C864" s="103"/>
      <c r="D864" s="104"/>
      <c r="E864" s="105"/>
      <c r="F864" s="106"/>
      <c r="G864" s="106"/>
      <c r="H864" s="107"/>
      <c r="I864" s="108"/>
      <c r="J864" s="109"/>
      <c r="K864" s="59"/>
    </row>
    <row r="865" spans="1:11" ht="20" customHeight="1">
      <c r="A865" s="533"/>
      <c r="B865" s="417" t="s">
        <v>932</v>
      </c>
      <c r="C865" s="418"/>
      <c r="D865" s="419"/>
      <c r="E865" s="418"/>
      <c r="F865" s="420"/>
      <c r="G865" s="421"/>
      <c r="H865" s="418"/>
      <c r="I865" s="418"/>
      <c r="J865" s="418"/>
      <c r="K865" s="61"/>
    </row>
    <row r="866" spans="1:11" ht="4" customHeight="1">
      <c r="A866" s="534"/>
      <c r="B866" s="62"/>
      <c r="C866" s="62"/>
      <c r="D866" s="62"/>
      <c r="E866" s="63"/>
      <c r="F866" s="64"/>
      <c r="G866" s="65"/>
      <c r="H866" s="66"/>
      <c r="I866" s="67"/>
      <c r="J866" s="68"/>
      <c r="K866" s="59"/>
    </row>
    <row r="867" spans="1:11" ht="20" customHeight="1">
      <c r="A867" s="532"/>
      <c r="B867" s="437" t="s">
        <v>88</v>
      </c>
      <c r="C867" s="438" t="s">
        <v>89</v>
      </c>
      <c r="D867" s="439" t="s">
        <v>90</v>
      </c>
      <c r="E867" s="440" t="s">
        <v>91</v>
      </c>
      <c r="F867" s="441" t="s">
        <v>92</v>
      </c>
      <c r="G867" s="442" t="s">
        <v>93</v>
      </c>
      <c r="H867" s="443" t="s">
        <v>94</v>
      </c>
      <c r="I867" s="445" t="s">
        <v>93</v>
      </c>
      <c r="J867" s="444" t="s">
        <v>93</v>
      </c>
      <c r="K867" s="59"/>
    </row>
    <row r="868" spans="1:11" ht="6" customHeight="1" thickBot="1">
      <c r="A868" s="534"/>
      <c r="B868" s="62"/>
      <c r="C868" s="62"/>
      <c r="D868" s="62"/>
      <c r="E868" s="63"/>
      <c r="F868" s="64"/>
      <c r="G868" s="65"/>
      <c r="H868" s="66"/>
      <c r="I868" s="67"/>
      <c r="J868" s="68"/>
      <c r="K868" s="59"/>
    </row>
    <row r="869" spans="1:11" ht="16.25" customHeight="1">
      <c r="A869" s="535"/>
      <c r="B869" s="511" t="s">
        <v>77</v>
      </c>
      <c r="C869" s="512"/>
      <c r="D869" s="513"/>
      <c r="E869" s="512"/>
      <c r="F869" s="514"/>
      <c r="G869" s="514"/>
      <c r="H869" s="517"/>
      <c r="I869" s="518"/>
      <c r="J869" s="516"/>
      <c r="K869" s="69"/>
    </row>
    <row r="870" spans="1:11" ht="16.25" customHeight="1">
      <c r="A870" s="532"/>
      <c r="B870" s="457" t="s">
        <v>807</v>
      </c>
      <c r="C870" s="478" t="s">
        <v>808</v>
      </c>
      <c r="D870" s="72"/>
      <c r="E870" s="99"/>
      <c r="F870" s="74"/>
      <c r="G870" s="332">
        <f>D870*E870*F870</f>
        <v>0</v>
      </c>
      <c r="H870" s="383">
        <f>prowizja1</f>
        <v>0</v>
      </c>
      <c r="I870" s="324">
        <f>G870+G870*H870%</f>
        <v>0</v>
      </c>
      <c r="J870" s="359">
        <f>IF(OR(kurs1="",kurs1=0),0,I870/kurs1)</f>
        <v>0</v>
      </c>
      <c r="K870" s="59"/>
    </row>
    <row r="871" spans="1:11" ht="16.25" customHeight="1">
      <c r="A871" s="532"/>
      <c r="B871" s="475" t="s">
        <v>809</v>
      </c>
      <c r="C871" s="468" t="s">
        <v>810</v>
      </c>
      <c r="D871" s="84"/>
      <c r="E871" s="100"/>
      <c r="F871" s="86"/>
      <c r="G871" s="336">
        <f>D871*E871*F871</f>
        <v>0</v>
      </c>
      <c r="H871" s="380">
        <f>prowizja1</f>
        <v>0</v>
      </c>
      <c r="I871" s="325">
        <f>G871+G871*H871%</f>
        <v>0</v>
      </c>
      <c r="J871" s="356">
        <f>IF(OR(kurs1="",kurs1=0),0,I871/kurs1)</f>
        <v>0</v>
      </c>
      <c r="K871" s="59"/>
    </row>
    <row r="872" spans="1:11" ht="4.5" customHeight="1">
      <c r="A872" s="532"/>
      <c r="B872" s="278"/>
      <c r="C872" s="279"/>
      <c r="D872" s="280"/>
      <c r="E872" s="279"/>
      <c r="F872" s="281"/>
      <c r="G872" s="281"/>
      <c r="H872" s="282"/>
      <c r="I872" s="404"/>
      <c r="J872" s="283"/>
      <c r="K872" s="154"/>
    </row>
    <row r="873" spans="1:11" ht="16.25" customHeight="1">
      <c r="A873" s="532"/>
      <c r="B873" s="461" t="s">
        <v>811</v>
      </c>
      <c r="C873" s="470" t="s">
        <v>812</v>
      </c>
      <c r="D873" s="84"/>
      <c r="E873" s="100"/>
      <c r="F873" s="86"/>
      <c r="G873" s="334">
        <f>D873*E873*F873</f>
        <v>0</v>
      </c>
      <c r="H873" s="382">
        <f>prowizja1</f>
        <v>0</v>
      </c>
      <c r="I873" s="324">
        <f>G873+G873*H873%</f>
        <v>0</v>
      </c>
      <c r="J873" s="355">
        <f>IF(OR(kurs1="",kurs1=0),0,I873/kurs1)</f>
        <v>0</v>
      </c>
      <c r="K873" s="59"/>
    </row>
    <row r="874" spans="1:11" ht="16.25" customHeight="1">
      <c r="A874" s="532"/>
      <c r="B874" s="475" t="s">
        <v>813</v>
      </c>
      <c r="C874" s="468" t="s">
        <v>814</v>
      </c>
      <c r="D874" s="84"/>
      <c r="E874" s="100"/>
      <c r="F874" s="86"/>
      <c r="G874" s="336">
        <f>D874*E874*F874</f>
        <v>0</v>
      </c>
      <c r="H874" s="380">
        <f>prowizja1</f>
        <v>0</v>
      </c>
      <c r="I874" s="325">
        <f>G874+G874*H874%</f>
        <v>0</v>
      </c>
      <c r="J874" s="356">
        <f>IF(OR(kurs1="",kurs1=0),0,I874/kurs1)</f>
        <v>0</v>
      </c>
      <c r="K874" s="59"/>
    </row>
    <row r="875" spans="1:11" ht="16.25" customHeight="1">
      <c r="A875" s="532"/>
      <c r="B875" s="461" t="s">
        <v>815</v>
      </c>
      <c r="C875" s="470" t="s">
        <v>925</v>
      </c>
      <c r="D875" s="84"/>
      <c r="E875" s="100"/>
      <c r="F875" s="86"/>
      <c r="G875" s="334">
        <f>D875*E875*F875</f>
        <v>0</v>
      </c>
      <c r="H875" s="382">
        <f>prowizja1</f>
        <v>0</v>
      </c>
      <c r="I875" s="324">
        <f>G875+G875*H875%</f>
        <v>0</v>
      </c>
      <c r="J875" s="355">
        <f>IF(OR(kurs1="",kurs1=0),0,I875/kurs1)</f>
        <v>0</v>
      </c>
      <c r="K875" s="154"/>
    </row>
    <row r="876" spans="1:11" ht="16.25" customHeight="1">
      <c r="A876" s="532"/>
      <c r="B876" s="475" t="s">
        <v>816</v>
      </c>
      <c r="C876" s="468" t="s">
        <v>817</v>
      </c>
      <c r="D876" s="84"/>
      <c r="E876" s="100"/>
      <c r="F876" s="86"/>
      <c r="G876" s="336">
        <f>D876*E876*F876</f>
        <v>0</v>
      </c>
      <c r="H876" s="380">
        <f>prowizja1</f>
        <v>0</v>
      </c>
      <c r="I876" s="325">
        <f>G876+G876*H876%</f>
        <v>0</v>
      </c>
      <c r="J876" s="356">
        <f>IF(OR(kurs1="",kurs1=0),0,I876/kurs1)</f>
        <v>0</v>
      </c>
      <c r="K876" s="59"/>
    </row>
    <row r="877" spans="1:11" ht="4.5" customHeight="1">
      <c r="A877" s="532"/>
      <c r="B877" s="278"/>
      <c r="C877" s="279"/>
      <c r="D877" s="280"/>
      <c r="E877" s="279"/>
      <c r="F877" s="281"/>
      <c r="G877" s="281"/>
      <c r="H877" s="282"/>
      <c r="I877" s="404"/>
      <c r="J877" s="283"/>
      <c r="K877" s="154"/>
    </row>
    <row r="878" spans="1:11" ht="16.25" customHeight="1">
      <c r="A878" s="532"/>
      <c r="B878" s="461" t="s">
        <v>818</v>
      </c>
      <c r="C878" s="470" t="s">
        <v>819</v>
      </c>
      <c r="D878" s="84"/>
      <c r="E878" s="100"/>
      <c r="F878" s="86"/>
      <c r="G878" s="334">
        <f t="shared" ref="G878:G884" si="121">D878*E878*F878</f>
        <v>0</v>
      </c>
      <c r="H878" s="376">
        <f t="shared" ref="H878:H884" si="122">prowizja1</f>
        <v>0</v>
      </c>
      <c r="I878" s="324">
        <f t="shared" ref="I878:I884" si="123">G878+G878*H878%</f>
        <v>0</v>
      </c>
      <c r="J878" s="350">
        <f t="shared" ref="J878:J884" si="124">IF(OR(kurs1="",kurs1=0),0,I878/kurs1)</f>
        <v>0</v>
      </c>
      <c r="K878" s="59"/>
    </row>
    <row r="879" spans="1:11" ht="16.25" customHeight="1">
      <c r="A879" s="532"/>
      <c r="B879" s="467" t="s">
        <v>820</v>
      </c>
      <c r="C879" s="469" t="s">
        <v>821</v>
      </c>
      <c r="D879" s="84"/>
      <c r="E879" s="100"/>
      <c r="F879" s="86"/>
      <c r="G879" s="335">
        <f t="shared" si="121"/>
        <v>0</v>
      </c>
      <c r="H879" s="377">
        <f t="shared" si="122"/>
        <v>0</v>
      </c>
      <c r="I879" s="324">
        <f t="shared" si="123"/>
        <v>0</v>
      </c>
      <c r="J879" s="352">
        <f t="shared" si="124"/>
        <v>0</v>
      </c>
      <c r="K879" s="59"/>
    </row>
    <row r="880" spans="1:11" ht="16.25" customHeight="1">
      <c r="A880" s="532"/>
      <c r="B880" s="467" t="s">
        <v>822</v>
      </c>
      <c r="C880" s="469" t="s">
        <v>823</v>
      </c>
      <c r="D880" s="84"/>
      <c r="E880" s="100"/>
      <c r="F880" s="86"/>
      <c r="G880" s="335">
        <f t="shared" si="121"/>
        <v>0</v>
      </c>
      <c r="H880" s="377">
        <f t="shared" si="122"/>
        <v>0</v>
      </c>
      <c r="I880" s="324">
        <f t="shared" si="123"/>
        <v>0</v>
      </c>
      <c r="J880" s="352">
        <f t="shared" si="124"/>
        <v>0</v>
      </c>
      <c r="K880" s="59"/>
    </row>
    <row r="881" spans="1:11" ht="16.25" customHeight="1">
      <c r="A881" s="532"/>
      <c r="B881" s="467" t="s">
        <v>824</v>
      </c>
      <c r="C881" s="469" t="s">
        <v>825</v>
      </c>
      <c r="D881" s="84"/>
      <c r="E881" s="100"/>
      <c r="F881" s="86"/>
      <c r="G881" s="335">
        <f t="shared" si="121"/>
        <v>0</v>
      </c>
      <c r="H881" s="377">
        <f t="shared" si="122"/>
        <v>0</v>
      </c>
      <c r="I881" s="324">
        <f t="shared" si="123"/>
        <v>0</v>
      </c>
      <c r="J881" s="352">
        <f t="shared" si="124"/>
        <v>0</v>
      </c>
      <c r="K881" s="59"/>
    </row>
    <row r="882" spans="1:11" ht="16.25" customHeight="1">
      <c r="A882" s="532"/>
      <c r="B882" s="467" t="s">
        <v>826</v>
      </c>
      <c r="C882" s="469" t="s">
        <v>827</v>
      </c>
      <c r="D882" s="84"/>
      <c r="E882" s="100"/>
      <c r="F882" s="86"/>
      <c r="G882" s="335">
        <f t="shared" si="121"/>
        <v>0</v>
      </c>
      <c r="H882" s="377">
        <f t="shared" si="122"/>
        <v>0</v>
      </c>
      <c r="I882" s="324">
        <f t="shared" si="123"/>
        <v>0</v>
      </c>
      <c r="J882" s="352">
        <f t="shared" si="124"/>
        <v>0</v>
      </c>
      <c r="K882" s="59"/>
    </row>
    <row r="883" spans="1:11" ht="16.25" customHeight="1">
      <c r="A883" s="532"/>
      <c r="B883" s="467" t="s">
        <v>828</v>
      </c>
      <c r="C883" s="469" t="s">
        <v>829</v>
      </c>
      <c r="D883" s="84"/>
      <c r="E883" s="100"/>
      <c r="F883" s="86"/>
      <c r="G883" s="335">
        <f t="shared" si="121"/>
        <v>0</v>
      </c>
      <c r="H883" s="375">
        <f t="shared" si="122"/>
        <v>0</v>
      </c>
      <c r="I883" s="324">
        <f t="shared" si="123"/>
        <v>0</v>
      </c>
      <c r="J883" s="353">
        <f t="shared" si="124"/>
        <v>0</v>
      </c>
      <c r="K883" s="59"/>
    </row>
    <row r="884" spans="1:11" ht="16.25" customHeight="1">
      <c r="A884" s="532"/>
      <c r="B884" s="467" t="s">
        <v>830</v>
      </c>
      <c r="C884" s="469" t="s">
        <v>831</v>
      </c>
      <c r="D884" s="84"/>
      <c r="E884" s="100"/>
      <c r="F884" s="86"/>
      <c r="G884" s="336">
        <f t="shared" si="121"/>
        <v>0</v>
      </c>
      <c r="H884" s="380">
        <f t="shared" si="122"/>
        <v>0</v>
      </c>
      <c r="I884" s="324">
        <f t="shared" si="123"/>
        <v>0</v>
      </c>
      <c r="J884" s="350">
        <f t="shared" si="124"/>
        <v>0</v>
      </c>
      <c r="K884" s="59"/>
    </row>
    <row r="885" spans="1:11" s="38" customFormat="1" ht="5" customHeight="1" thickBot="1">
      <c r="A885" s="531"/>
      <c r="B885" s="284"/>
      <c r="C885" s="285"/>
      <c r="D885" s="286"/>
      <c r="E885" s="285"/>
      <c r="F885" s="287"/>
      <c r="G885" s="287"/>
      <c r="H885" s="288"/>
      <c r="I885" s="405"/>
      <c r="J885" s="289"/>
      <c r="K885" s="59"/>
    </row>
    <row r="886" spans="1:11" ht="8" customHeight="1" thickBot="1">
      <c r="A886" s="532"/>
      <c r="B886" s="102"/>
      <c r="C886" s="103"/>
      <c r="D886" s="104"/>
      <c r="E886" s="105"/>
      <c r="F886" s="106"/>
      <c r="G886" s="106"/>
      <c r="H886" s="107"/>
      <c r="I886" s="204"/>
      <c r="J886" s="109"/>
      <c r="K886" s="59"/>
    </row>
    <row r="887" spans="1:11" ht="16.25" customHeight="1">
      <c r="A887" s="535"/>
      <c r="B887" s="511" t="s">
        <v>136</v>
      </c>
      <c r="C887" s="512"/>
      <c r="D887" s="513"/>
      <c r="E887" s="512"/>
      <c r="F887" s="514"/>
      <c r="G887" s="514"/>
      <c r="H887" s="517"/>
      <c r="I887" s="518"/>
      <c r="J887" s="516"/>
      <c r="K887" s="69"/>
    </row>
    <row r="888" spans="1:11" ht="16.25" customHeight="1">
      <c r="A888" s="532"/>
      <c r="B888" s="70"/>
      <c r="C888" s="192"/>
      <c r="D888" s="72"/>
      <c r="E888" s="99"/>
      <c r="F888" s="74"/>
      <c r="G888" s="332">
        <f t="shared" ref="G888:G895" si="125">D888*E888*F888</f>
        <v>0</v>
      </c>
      <c r="H888" s="374">
        <f t="shared" ref="H888:H895" si="126">prowizja1</f>
        <v>0</v>
      </c>
      <c r="I888" s="324">
        <f t="shared" ref="I888:I895" si="127">G888+G888*H888%</f>
        <v>0</v>
      </c>
      <c r="J888" s="351">
        <f t="shared" ref="J888:J895" si="128">IF(OR(kurs1="",kurs1=0),0,I888/kurs1)</f>
        <v>0</v>
      </c>
      <c r="K888" s="59"/>
    </row>
    <row r="889" spans="1:11" ht="16.25" customHeight="1">
      <c r="A889" s="532"/>
      <c r="B889" s="87"/>
      <c r="C889" s="89"/>
      <c r="D889" s="84"/>
      <c r="E889" s="100"/>
      <c r="F889" s="86"/>
      <c r="G889" s="335">
        <f t="shared" si="125"/>
        <v>0</v>
      </c>
      <c r="H889" s="377">
        <f t="shared" si="126"/>
        <v>0</v>
      </c>
      <c r="I889" s="324">
        <f t="shared" si="127"/>
        <v>0</v>
      </c>
      <c r="J889" s="352">
        <f t="shared" si="128"/>
        <v>0</v>
      </c>
      <c r="K889" s="59"/>
    </row>
    <row r="890" spans="1:11" ht="16.25" customHeight="1">
      <c r="A890" s="532"/>
      <c r="B890" s="87"/>
      <c r="C890" s="89"/>
      <c r="D890" s="84"/>
      <c r="E890" s="100"/>
      <c r="F890" s="86"/>
      <c r="G890" s="335">
        <f t="shared" si="125"/>
        <v>0</v>
      </c>
      <c r="H890" s="377">
        <f t="shared" si="126"/>
        <v>0</v>
      </c>
      <c r="I890" s="324">
        <f t="shared" si="127"/>
        <v>0</v>
      </c>
      <c r="J890" s="352">
        <f t="shared" si="128"/>
        <v>0</v>
      </c>
      <c r="K890" s="59"/>
    </row>
    <row r="891" spans="1:11" ht="16.25" customHeight="1">
      <c r="A891" s="532"/>
      <c r="B891" s="87"/>
      <c r="C891" s="89"/>
      <c r="D891" s="84"/>
      <c r="E891" s="100"/>
      <c r="F891" s="86"/>
      <c r="G891" s="335">
        <f t="shared" si="125"/>
        <v>0</v>
      </c>
      <c r="H891" s="377">
        <f t="shared" si="126"/>
        <v>0</v>
      </c>
      <c r="I891" s="324">
        <f t="shared" si="127"/>
        <v>0</v>
      </c>
      <c r="J891" s="352">
        <f t="shared" si="128"/>
        <v>0</v>
      </c>
      <c r="K891" s="59"/>
    </row>
    <row r="892" spans="1:11" ht="16.25" customHeight="1">
      <c r="A892" s="532"/>
      <c r="B892" s="87"/>
      <c r="C892" s="89"/>
      <c r="D892" s="84"/>
      <c r="E892" s="100"/>
      <c r="F892" s="86"/>
      <c r="G892" s="335">
        <f t="shared" si="125"/>
        <v>0</v>
      </c>
      <c r="H892" s="377">
        <f t="shared" si="126"/>
        <v>0</v>
      </c>
      <c r="I892" s="324">
        <f t="shared" si="127"/>
        <v>0</v>
      </c>
      <c r="J892" s="352">
        <f t="shared" si="128"/>
        <v>0</v>
      </c>
      <c r="K892" s="59"/>
    </row>
    <row r="893" spans="1:11" ht="16.25" customHeight="1">
      <c r="A893" s="532"/>
      <c r="B893" s="87"/>
      <c r="C893" s="89"/>
      <c r="D893" s="84"/>
      <c r="E893" s="100"/>
      <c r="F893" s="86"/>
      <c r="G893" s="335">
        <f t="shared" si="125"/>
        <v>0</v>
      </c>
      <c r="H893" s="377">
        <f t="shared" si="126"/>
        <v>0</v>
      </c>
      <c r="I893" s="324">
        <f t="shared" si="127"/>
        <v>0</v>
      </c>
      <c r="J893" s="352">
        <f t="shared" si="128"/>
        <v>0</v>
      </c>
      <c r="K893" s="59"/>
    </row>
    <row r="894" spans="1:11" ht="16.25" customHeight="1">
      <c r="A894" s="532"/>
      <c r="B894" s="87"/>
      <c r="C894" s="89"/>
      <c r="D894" s="84"/>
      <c r="E894" s="100"/>
      <c r="F894" s="86"/>
      <c r="G894" s="335">
        <f t="shared" si="125"/>
        <v>0</v>
      </c>
      <c r="H894" s="375">
        <f t="shared" si="126"/>
        <v>0</v>
      </c>
      <c r="I894" s="324">
        <f t="shared" si="127"/>
        <v>0</v>
      </c>
      <c r="J894" s="353">
        <f t="shared" si="128"/>
        <v>0</v>
      </c>
      <c r="K894" s="59"/>
    </row>
    <row r="895" spans="1:11" ht="16.25" customHeight="1">
      <c r="A895" s="532"/>
      <c r="B895" s="87"/>
      <c r="C895" s="89"/>
      <c r="D895" s="84"/>
      <c r="E895" s="100"/>
      <c r="F895" s="86"/>
      <c r="G895" s="336">
        <f t="shared" si="125"/>
        <v>0</v>
      </c>
      <c r="H895" s="380">
        <f t="shared" si="126"/>
        <v>0</v>
      </c>
      <c r="I895" s="324">
        <f t="shared" si="127"/>
        <v>0</v>
      </c>
      <c r="J895" s="350">
        <f t="shared" si="128"/>
        <v>0</v>
      </c>
      <c r="K895" s="59"/>
    </row>
    <row r="896" spans="1:11" s="38" customFormat="1" ht="5" customHeight="1" thickBot="1">
      <c r="A896" s="531"/>
      <c r="B896" s="284"/>
      <c r="C896" s="285"/>
      <c r="D896" s="286"/>
      <c r="E896" s="285"/>
      <c r="F896" s="287"/>
      <c r="G896" s="287"/>
      <c r="H896" s="288"/>
      <c r="I896" s="405"/>
      <c r="J896" s="289"/>
      <c r="K896" s="59"/>
    </row>
    <row r="897" spans="1:11" ht="8" customHeight="1" thickBot="1">
      <c r="A897" s="532"/>
      <c r="B897" s="139"/>
      <c r="C897" s="139"/>
      <c r="D897" s="224"/>
      <c r="E897" s="224"/>
      <c r="F897" s="224"/>
      <c r="G897" s="174"/>
      <c r="H897" s="175"/>
      <c r="I897" s="183"/>
      <c r="J897" s="146"/>
      <c r="K897" s="98"/>
    </row>
    <row r="898" spans="1:11" ht="15.75" customHeight="1" thickBot="1">
      <c r="A898" s="532"/>
      <c r="B898" s="139"/>
      <c r="C898" s="139"/>
      <c r="D898" s="721" t="s">
        <v>147</v>
      </c>
      <c r="E898" s="723"/>
      <c r="F898" s="723"/>
      <c r="G898" s="319">
        <f>SUM(G870:G895)</f>
        <v>0</v>
      </c>
      <c r="H898" s="381">
        <f>AVERAGE(H870:H895)</f>
        <v>0</v>
      </c>
      <c r="I898" s="276">
        <f>SUM(I870:I895)</f>
        <v>0</v>
      </c>
      <c r="J898" s="366">
        <f>SUM(J870:J895)</f>
        <v>0</v>
      </c>
      <c r="K898" s="98"/>
    </row>
    <row r="899" spans="1:11" ht="8" customHeight="1" thickBot="1">
      <c r="A899" s="532"/>
      <c r="B899" s="139"/>
      <c r="C899" s="139"/>
      <c r="D899" s="224"/>
      <c r="E899" s="224"/>
      <c r="F899" s="224"/>
      <c r="G899" s="143"/>
      <c r="H899" s="144"/>
      <c r="I899" s="331"/>
      <c r="J899" s="146"/>
      <c r="K899" s="98"/>
    </row>
    <row r="900" spans="1:11" ht="15.75" customHeight="1" thickBot="1">
      <c r="A900" s="532"/>
      <c r="B900" s="139"/>
      <c r="C900" s="139"/>
      <c r="D900" s="721" t="s">
        <v>971</v>
      </c>
      <c r="E900" s="723"/>
      <c r="F900" s="723"/>
      <c r="G900" s="319">
        <f>SUM(G898,G863,G839,G804,G731,G665,G590,G521,G481,G385,G295,G187,G79)</f>
        <v>0</v>
      </c>
      <c r="H900" s="381">
        <f>AVERAGE(H898,H863,H839,H804,H731,H665,H590,H521,H481,H385,H295,H187,H79)</f>
        <v>0</v>
      </c>
      <c r="I900" s="276">
        <f>SUM(I898,I863,I839,I804,I731,I665,I590,I521,I481,I385,I295,I187,I79)</f>
        <v>0</v>
      </c>
      <c r="J900" s="366">
        <f>SUM(J898,J863,J839,J804,J731,J665,J590,J521,J481,J385,J295,J187,J79)</f>
        <v>0</v>
      </c>
      <c r="K900" s="98"/>
    </row>
    <row r="901" spans="1:11" s="224" customFormat="1" ht="21.75" customHeight="1">
      <c r="A901" s="532"/>
      <c r="B901" s="90"/>
      <c r="C901" s="91"/>
      <c r="K901" s="98"/>
    </row>
    <row r="902" spans="1:11" ht="12.75" customHeight="1"/>
  </sheetData>
  <sheetProtection sheet="1" selectLockedCells="1"/>
  <mergeCells count="17">
    <mergeCell ref="D900:F900"/>
    <mergeCell ref="D898:F898"/>
    <mergeCell ref="D665:F665"/>
    <mergeCell ref="D731:F731"/>
    <mergeCell ref="D804:F804"/>
    <mergeCell ref="D839:F839"/>
    <mergeCell ref="D863:F863"/>
    <mergeCell ref="D295:F295"/>
    <mergeCell ref="D385:F385"/>
    <mergeCell ref="D481:F481"/>
    <mergeCell ref="D521:F521"/>
    <mergeCell ref="D590:F590"/>
    <mergeCell ref="B2:K2"/>
    <mergeCell ref="B4:J4"/>
    <mergeCell ref="B5:J5"/>
    <mergeCell ref="D79:F79"/>
    <mergeCell ref="D187:F187"/>
  </mergeCells>
  <conditionalFormatting sqref="B14:J172 B173:E173 G173:J173 B174:J895">
    <cfRule type="expression" dxfId="2" priority="143">
      <formula>SEARCH("prawa",$C14)</formula>
    </cfRule>
  </conditionalFormatting>
  <conditionalFormatting sqref="I14:I895">
    <cfRule type="expression" dxfId="1" priority="142">
      <formula>SEARCH("prawa",$C14)</formula>
    </cfRule>
  </conditionalFormatting>
  <conditionalFormatting sqref="F173">
    <cfRule type="expression" dxfId="0" priority="1">
      <formula>SEARCH("prawa",$C173)</formula>
    </cfRule>
  </conditionalFormatting>
  <printOptions horizontalCentered="1"/>
  <pageMargins left="0.39370078740157483" right="0.39370078740157483" top="0.39370078740157483" bottom="0.39370078740157483" header="0.39370078740157483" footer="0.31496062992125984"/>
  <pageSetup paperSize="9" scale="53" firstPageNumber="0" fitToHeight="0" orientation="portrait" horizontalDpi="300" verticalDpi="300" r:id="rId1"/>
  <headerFooter scaleWithDoc="0">
    <oddFooter>&amp;L&amp;"Verdana,Normalny"&amp;8&amp;F, str. &amp;P z &amp;N&amp;R&amp;G</oddFooter>
  </headerFooter>
  <rowBreaks count="15" manualBreakCount="15">
    <brk id="80" min="1" max="9" man="1"/>
    <brk id="146" min="1" max="9" man="1"/>
    <brk id="188" min="1" max="9" man="1"/>
    <brk id="253" min="1" max="9" man="1"/>
    <brk id="296" min="1" max="9" man="1"/>
    <brk id="367" min="1" max="9" man="1"/>
    <brk id="386" min="1" max="9" man="1"/>
    <brk id="469" min="1" max="9" man="1"/>
    <brk id="482" min="1" max="9" man="1"/>
    <brk id="522" min="1" max="9" man="1"/>
    <brk id="591" min="1" max="9" man="1"/>
    <brk id="666" min="1" max="9" man="1"/>
    <brk id="732" min="1" max="9" man="1"/>
    <brk id="805" min="1" max="9" man="1"/>
    <brk id="864" min="1" max="9" man="1"/>
  </rowBreaks>
  <drawing r:id="rId2"/>
  <legacyDrawing r:id="rId3"/>
  <legacyDrawingHF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1CA0E-3F50-48C2-8E5C-78F1FFDB28A5}">
  <sheetPr codeName="Arkusz4">
    <pageSetUpPr fitToPage="1"/>
  </sheetPr>
  <dimension ref="A1:V149"/>
  <sheetViews>
    <sheetView showGridLines="0" zoomScaleNormal="100" workbookViewId="0">
      <selection activeCell="G8" sqref="G8"/>
    </sheetView>
  </sheetViews>
  <sheetFormatPr baseColWidth="10" defaultColWidth="0" defaultRowHeight="13" zeroHeight="1"/>
  <cols>
    <col min="1" max="1" width="3.33203125" customWidth="1"/>
    <col min="2" max="2" width="20.6640625" bestFit="1" customWidth="1"/>
    <col min="3" max="3" width="27.5" bestFit="1" customWidth="1"/>
    <col min="4" max="6" width="15.33203125" customWidth="1"/>
    <col min="7" max="7" width="16" bestFit="1" customWidth="1"/>
    <col min="8" max="8" width="15.33203125" customWidth="1"/>
    <col min="9" max="9" width="3.33203125" customWidth="1"/>
    <col min="10" max="22" width="0" hidden="1" customWidth="1"/>
    <col min="23" max="16384" width="10.83203125" hidden="1"/>
  </cols>
  <sheetData>
    <row r="1" spans="1:22" s="2" customFormat="1"/>
    <row r="2" spans="1:22" s="2" customFormat="1" ht="53" customHeight="1">
      <c r="B2" s="727"/>
      <c r="C2" s="727"/>
      <c r="D2" s="727"/>
      <c r="E2" s="727"/>
      <c r="F2" s="727"/>
      <c r="G2" s="727"/>
      <c r="H2" s="727"/>
      <c r="I2" s="727"/>
    </row>
    <row r="3" spans="1:22" s="215" customFormat="1" thickBot="1">
      <c r="A3" s="210"/>
      <c r="B3" s="211"/>
      <c r="C3" s="210"/>
      <c r="D3" s="210"/>
      <c r="E3" s="212"/>
      <c r="F3" s="213"/>
      <c r="G3" s="212"/>
      <c r="H3" s="214"/>
      <c r="I3" s="210"/>
    </row>
    <row r="4" spans="1:22" s="5" customFormat="1" ht="72" customHeight="1">
      <c r="A4" s="3"/>
      <c r="B4" s="728" t="s">
        <v>0</v>
      </c>
      <c r="C4" s="729"/>
      <c r="D4" s="729"/>
      <c r="E4" s="729"/>
      <c r="F4" s="729"/>
      <c r="G4" s="729"/>
      <c r="H4" s="730"/>
      <c r="I4" s="216"/>
    </row>
    <row r="5" spans="1:22" s="217" customFormat="1" ht="12" customHeight="1" thickBot="1">
      <c r="A5" s="44"/>
      <c r="B5" s="731"/>
      <c r="C5" s="732"/>
      <c r="D5" s="732"/>
      <c r="E5" s="732"/>
      <c r="F5" s="732"/>
      <c r="G5" s="732"/>
      <c r="H5" s="733"/>
      <c r="I5" s="44"/>
      <c r="O5" s="218"/>
      <c r="P5" s="218"/>
      <c r="Q5" s="218"/>
      <c r="R5" s="218"/>
      <c r="S5" s="218"/>
      <c r="T5" s="218"/>
      <c r="U5" s="218"/>
      <c r="V5" s="218"/>
    </row>
    <row r="6" spans="1:22" s="215" customFormat="1" ht="12">
      <c r="A6" s="210"/>
      <c r="B6" s="210"/>
      <c r="C6" s="210"/>
      <c r="D6" s="210"/>
      <c r="E6" s="212"/>
      <c r="F6" s="213"/>
      <c r="G6" s="212"/>
      <c r="H6" s="214"/>
      <c r="I6" s="210"/>
    </row>
    <row r="7" spans="1:22" s="215" customFormat="1" ht="21" customHeight="1">
      <c r="A7" s="210"/>
      <c r="B7" s="454" t="s">
        <v>88</v>
      </c>
      <c r="C7" s="439" t="s">
        <v>89</v>
      </c>
      <c r="D7" s="439" t="s">
        <v>961</v>
      </c>
      <c r="E7" s="439" t="s">
        <v>93</v>
      </c>
      <c r="F7" s="439" t="s">
        <v>94</v>
      </c>
      <c r="G7" s="456" t="s">
        <v>93</v>
      </c>
      <c r="H7" s="455" t="s">
        <v>832</v>
      </c>
      <c r="I7" s="210"/>
    </row>
    <row r="8" spans="1:22" s="215" customFormat="1" ht="12">
      <c r="A8" s="210"/>
      <c r="B8" s="219"/>
      <c r="C8" s="219"/>
      <c r="D8" s="62"/>
      <c r="E8" s="220"/>
      <c r="F8" s="66"/>
      <c r="G8" s="220"/>
      <c r="H8" s="221"/>
      <c r="I8" s="210"/>
    </row>
    <row r="9" spans="1:22" s="223" customFormat="1" ht="20" customHeight="1">
      <c r="A9" s="60"/>
      <c r="B9" s="417" t="s">
        <v>933</v>
      </c>
      <c r="C9" s="418"/>
      <c r="D9" s="418"/>
      <c r="E9" s="418"/>
      <c r="F9" s="418"/>
      <c r="G9" s="418"/>
      <c r="H9" s="418"/>
      <c r="I9" s="210"/>
      <c r="J9" s="215"/>
      <c r="K9" s="61"/>
      <c r="L9" s="222"/>
      <c r="M9" s="222"/>
      <c r="N9" s="222"/>
      <c r="O9" s="222"/>
    </row>
    <row r="10" spans="1:22" s="215" customFormat="1" ht="6" customHeight="1" thickBot="1">
      <c r="A10" s="210"/>
      <c r="B10" s="219"/>
      <c r="C10" s="219"/>
      <c r="D10" s="62"/>
      <c r="E10" s="220"/>
      <c r="F10" s="66"/>
      <c r="G10" s="220"/>
      <c r="H10" s="221"/>
      <c r="I10" s="210"/>
    </row>
    <row r="11" spans="1:22" s="37" customFormat="1" ht="16.25" customHeight="1">
      <c r="A11" s="58"/>
      <c r="B11" s="724" t="s">
        <v>833</v>
      </c>
      <c r="C11" s="725"/>
      <c r="D11" s="725"/>
      <c r="E11" s="725"/>
      <c r="F11" s="725"/>
      <c r="G11" s="725"/>
      <c r="H11" s="726"/>
      <c r="I11" s="59"/>
      <c r="J11" s="224"/>
      <c r="K11" s="224"/>
      <c r="L11" s="224"/>
      <c r="M11" s="224"/>
    </row>
    <row r="12" spans="1:22" s="215" customFormat="1" ht="16.25" customHeight="1">
      <c r="A12" s="210"/>
      <c r="B12" s="227" t="s">
        <v>834</v>
      </c>
      <c r="C12" s="228" t="s">
        <v>835</v>
      </c>
      <c r="D12" s="274">
        <f>SUMIF('Cennik i ilość nadgodzin'!D$14:D$51,"&gt;=1",'Cennik i ilość nadgodzin'!C$14:C$51)</f>
        <v>0</v>
      </c>
      <c r="E12" s="229">
        <f t="array" aca="1" ref="E12:E17" ca="1">TRANSPOSE('Cennik i ilość nadgodzin'!C140:H140)</f>
        <v>0</v>
      </c>
      <c r="F12" s="387">
        <f t="shared" ref="F12:F17" si="0">prowizja1</f>
        <v>0</v>
      </c>
      <c r="G12" s="230">
        <f ca="1">E12+E12*F12%</f>
        <v>0</v>
      </c>
      <c r="H12" s="367">
        <f t="shared" ref="H12:H17" si="1">IF(OR(kurs1="",kurs1=0),0,G12/kurs1)</f>
        <v>0</v>
      </c>
      <c r="I12" s="210"/>
    </row>
    <row r="13" spans="1:22" s="215" customFormat="1" ht="16.25" customHeight="1">
      <c r="A13" s="210"/>
      <c r="B13" s="227" t="s">
        <v>836</v>
      </c>
      <c r="C13" s="228" t="s">
        <v>837</v>
      </c>
      <c r="D13" s="274">
        <f>SUMIF('Cennik i ilość nadgodzin'!D$14:D$51,"&gt;=2",'Cennik i ilość nadgodzin'!C$14:C$51)</f>
        <v>0</v>
      </c>
      <c r="E13" s="229">
        <f ca="1"/>
        <v>0</v>
      </c>
      <c r="F13" s="387">
        <f t="shared" si="0"/>
        <v>0</v>
      </c>
      <c r="G13" s="230">
        <f t="shared" ref="G13:G17" ca="1" si="2">E13+E13*F13%</f>
        <v>0</v>
      </c>
      <c r="H13" s="367">
        <f t="shared" si="1"/>
        <v>0</v>
      </c>
      <c r="I13" s="210"/>
    </row>
    <row r="14" spans="1:22" s="215" customFormat="1" ht="16.25" customHeight="1">
      <c r="A14" s="210"/>
      <c r="B14" s="227" t="s">
        <v>838</v>
      </c>
      <c r="C14" s="228" t="s">
        <v>839</v>
      </c>
      <c r="D14" s="274">
        <f>SUMIF('Cennik i ilość nadgodzin'!D$14:D$51,"&gt;=3",'Cennik i ilość nadgodzin'!C$14:C$51)</f>
        <v>0</v>
      </c>
      <c r="E14" s="229">
        <f ca="1"/>
        <v>0</v>
      </c>
      <c r="F14" s="387">
        <f t="shared" si="0"/>
        <v>0</v>
      </c>
      <c r="G14" s="230">
        <f t="shared" ca="1" si="2"/>
        <v>0</v>
      </c>
      <c r="H14" s="367">
        <f t="shared" si="1"/>
        <v>0</v>
      </c>
      <c r="I14" s="210"/>
    </row>
    <row r="15" spans="1:22" s="215" customFormat="1" ht="16.25" customHeight="1">
      <c r="A15" s="210"/>
      <c r="B15" s="227" t="s">
        <v>840</v>
      </c>
      <c r="C15" s="228" t="s">
        <v>841</v>
      </c>
      <c r="D15" s="274">
        <f>SUMIF('Cennik i ilość nadgodzin'!D$14:D$51,"&gt;=4",'Cennik i ilość nadgodzin'!C$14:C$51)</f>
        <v>0</v>
      </c>
      <c r="E15" s="229">
        <f ca="1"/>
        <v>0</v>
      </c>
      <c r="F15" s="387">
        <f t="shared" si="0"/>
        <v>0</v>
      </c>
      <c r="G15" s="230">
        <f t="shared" ca="1" si="2"/>
        <v>0</v>
      </c>
      <c r="H15" s="367">
        <f t="shared" si="1"/>
        <v>0</v>
      </c>
      <c r="I15" s="210"/>
    </row>
    <row r="16" spans="1:22" s="215" customFormat="1" ht="16.25" customHeight="1">
      <c r="A16" s="210"/>
      <c r="B16" s="227" t="s">
        <v>842</v>
      </c>
      <c r="C16" s="228" t="s">
        <v>843</v>
      </c>
      <c r="D16" s="274">
        <f>SUMIF('Cennik i ilość nadgodzin'!D$14:D$51,"&gt;=5",'Cennik i ilość nadgodzin'!C$14:C$51)</f>
        <v>0</v>
      </c>
      <c r="E16" s="229">
        <f ca="1"/>
        <v>0</v>
      </c>
      <c r="F16" s="387">
        <f t="shared" si="0"/>
        <v>0</v>
      </c>
      <c r="G16" s="230">
        <f t="shared" ca="1" si="2"/>
        <v>0</v>
      </c>
      <c r="H16" s="367">
        <f t="shared" si="1"/>
        <v>0</v>
      </c>
      <c r="I16" s="210"/>
    </row>
    <row r="17" spans="1:13" s="215" customFormat="1" ht="16.25" customHeight="1" thickBot="1">
      <c r="A17" s="210"/>
      <c r="B17" s="231" t="s">
        <v>844</v>
      </c>
      <c r="C17" s="232" t="s">
        <v>845</v>
      </c>
      <c r="D17" s="275">
        <f t="array" ref="D17">SUM(IF('Cennik i ilość nadgodzin'!D$14:D$51&gt;=6,'Cennik i ilość nadgodzin'!C$14:C$51*('Cennik i ilość nadgodzin'!D$14:D$51-5),0))</f>
        <v>0</v>
      </c>
      <c r="E17" s="233">
        <f ca="1"/>
        <v>0</v>
      </c>
      <c r="F17" s="388">
        <f t="shared" si="0"/>
        <v>0</v>
      </c>
      <c r="G17" s="234">
        <f t="shared" ca="1" si="2"/>
        <v>0</v>
      </c>
      <c r="H17" s="368">
        <f t="shared" si="1"/>
        <v>0</v>
      </c>
      <c r="I17" s="210"/>
    </row>
    <row r="18" spans="1:13" s="215" customFormat="1" ht="8" customHeight="1" thickBot="1">
      <c r="A18" s="210"/>
      <c r="B18" s="219"/>
      <c r="C18" s="219"/>
      <c r="D18" s="62"/>
      <c r="E18" s="220"/>
      <c r="F18" s="66"/>
      <c r="G18" s="220"/>
      <c r="H18" s="221"/>
      <c r="I18" s="210"/>
    </row>
    <row r="19" spans="1:13" s="5" customFormat="1" ht="16.25" customHeight="1" thickBot="1">
      <c r="A19" s="3"/>
      <c r="B19" s="29"/>
      <c r="C19" s="3"/>
      <c r="D19" s="3"/>
      <c r="E19" s="734" t="s">
        <v>892</v>
      </c>
      <c r="F19" s="735"/>
      <c r="G19" s="276">
        <f ca="1">SUM(G12:G17)</f>
        <v>0</v>
      </c>
      <c r="H19" s="369">
        <f>SUM(H12:H17)</f>
        <v>0</v>
      </c>
      <c r="I19" s="3"/>
    </row>
    <row r="20" spans="1:13" s="215" customFormat="1" ht="20" customHeight="1" thickBot="1">
      <c r="A20" s="210"/>
      <c r="B20" s="219"/>
      <c r="C20" s="219"/>
      <c r="D20" s="62"/>
      <c r="E20" s="220"/>
      <c r="F20" s="66"/>
      <c r="G20" s="220"/>
      <c r="H20" s="221"/>
      <c r="I20" s="210"/>
    </row>
    <row r="21" spans="1:13" s="37" customFormat="1" ht="16.25" customHeight="1">
      <c r="A21" s="58"/>
      <c r="B21" s="724" t="s">
        <v>846</v>
      </c>
      <c r="C21" s="725"/>
      <c r="D21" s="725"/>
      <c r="E21" s="725"/>
      <c r="F21" s="725"/>
      <c r="G21" s="725"/>
      <c r="H21" s="726"/>
      <c r="I21" s="59"/>
      <c r="J21" s="224"/>
      <c r="K21" s="224"/>
      <c r="L21" s="224"/>
      <c r="M21" s="224"/>
    </row>
    <row r="22" spans="1:13" s="215" customFormat="1" ht="16.25" customHeight="1">
      <c r="A22" s="210"/>
      <c r="B22" s="227" t="s">
        <v>834</v>
      </c>
      <c r="C22" s="228" t="s">
        <v>835</v>
      </c>
      <c r="D22" s="274">
        <f>SUMIF('Cennik i ilość nadgodzin'!E$14:E$51,"&gt;=1",'Cennik i ilość nadgodzin'!C$14:C$51)</f>
        <v>0</v>
      </c>
      <c r="E22" s="229">
        <f t="array" aca="1" ref="E22:E27" ca="1">TRANSPOSE('Cennik i ilość nadgodzin'!I140:N140)</f>
        <v>0</v>
      </c>
      <c r="F22" s="387">
        <f t="shared" ref="F22:F27" si="3">prowizja1</f>
        <v>0</v>
      </c>
      <c r="G22" s="230">
        <f t="shared" ref="G22:G27" ca="1" si="4">E22+E22*F22%</f>
        <v>0</v>
      </c>
      <c r="H22" s="367">
        <f t="shared" ref="H22:H27" si="5">IF(OR(kurs1="",kurs1=0),0,G22/kurs1)</f>
        <v>0</v>
      </c>
      <c r="I22" s="210"/>
    </row>
    <row r="23" spans="1:13" s="215" customFormat="1" ht="16.25" customHeight="1">
      <c r="A23" s="210"/>
      <c r="B23" s="227" t="s">
        <v>836</v>
      </c>
      <c r="C23" s="228" t="s">
        <v>837</v>
      </c>
      <c r="D23" s="274">
        <f>SUMIF('Cennik i ilość nadgodzin'!E$14:E$51,"&gt;=2",'Cennik i ilość nadgodzin'!C$14:C$51)</f>
        <v>0</v>
      </c>
      <c r="E23" s="229">
        <f ca="1"/>
        <v>0</v>
      </c>
      <c r="F23" s="387">
        <f t="shared" si="3"/>
        <v>0</v>
      </c>
      <c r="G23" s="230">
        <f t="shared" ca="1" si="4"/>
        <v>0</v>
      </c>
      <c r="H23" s="367">
        <f t="shared" si="5"/>
        <v>0</v>
      </c>
      <c r="I23" s="210"/>
    </row>
    <row r="24" spans="1:13" s="215" customFormat="1" ht="16.25" customHeight="1">
      <c r="A24" s="210"/>
      <c r="B24" s="227" t="s">
        <v>838</v>
      </c>
      <c r="C24" s="228" t="s">
        <v>839</v>
      </c>
      <c r="D24" s="274">
        <f>SUMIF('Cennik i ilość nadgodzin'!E$14:E$51,"&gt;=3",'Cennik i ilość nadgodzin'!C$14:C$51)</f>
        <v>0</v>
      </c>
      <c r="E24" s="229">
        <f ca="1"/>
        <v>0</v>
      </c>
      <c r="F24" s="387">
        <f t="shared" si="3"/>
        <v>0</v>
      </c>
      <c r="G24" s="230">
        <f t="shared" ca="1" si="4"/>
        <v>0</v>
      </c>
      <c r="H24" s="367">
        <f t="shared" si="5"/>
        <v>0</v>
      </c>
      <c r="I24" s="210"/>
    </row>
    <row r="25" spans="1:13" s="215" customFormat="1" ht="16.25" customHeight="1">
      <c r="A25" s="210"/>
      <c r="B25" s="227" t="s">
        <v>840</v>
      </c>
      <c r="C25" s="228" t="s">
        <v>841</v>
      </c>
      <c r="D25" s="274">
        <f>SUMIF('Cennik i ilość nadgodzin'!E$14:E$51,"&gt;=4",'Cennik i ilość nadgodzin'!C$14:C$51)</f>
        <v>0</v>
      </c>
      <c r="E25" s="229">
        <f ca="1"/>
        <v>0</v>
      </c>
      <c r="F25" s="387">
        <f t="shared" si="3"/>
        <v>0</v>
      </c>
      <c r="G25" s="230">
        <f t="shared" ca="1" si="4"/>
        <v>0</v>
      </c>
      <c r="H25" s="367">
        <f t="shared" si="5"/>
        <v>0</v>
      </c>
      <c r="I25" s="210"/>
    </row>
    <row r="26" spans="1:13" s="215" customFormat="1" ht="16.25" customHeight="1">
      <c r="A26" s="210"/>
      <c r="B26" s="227" t="s">
        <v>842</v>
      </c>
      <c r="C26" s="228" t="s">
        <v>843</v>
      </c>
      <c r="D26" s="274">
        <f>SUMIF('Cennik i ilość nadgodzin'!E$14:E$51,"&gt;=5",'Cennik i ilość nadgodzin'!C$14:C$51)</f>
        <v>0</v>
      </c>
      <c r="E26" s="229">
        <f ca="1"/>
        <v>0</v>
      </c>
      <c r="F26" s="387">
        <f t="shared" si="3"/>
        <v>0</v>
      </c>
      <c r="G26" s="230">
        <f t="shared" ca="1" si="4"/>
        <v>0</v>
      </c>
      <c r="H26" s="367">
        <f t="shared" si="5"/>
        <v>0</v>
      </c>
      <c r="I26" s="210"/>
    </row>
    <row r="27" spans="1:13" s="215" customFormat="1" ht="16.25" customHeight="1" thickBot="1">
      <c r="A27" s="210"/>
      <c r="B27" s="231" t="s">
        <v>844</v>
      </c>
      <c r="C27" s="232" t="s">
        <v>845</v>
      </c>
      <c r="D27" s="275">
        <f t="array" ref="D27">SUM(IF('Cennik i ilość nadgodzin'!E$14:E$51&gt;=6,'Cennik i ilość nadgodzin'!C$14:C$51*('Cennik i ilość nadgodzin'!E$14:E$51-5),0))</f>
        <v>0</v>
      </c>
      <c r="E27" s="233">
        <f ca="1"/>
        <v>0</v>
      </c>
      <c r="F27" s="388">
        <f t="shared" si="3"/>
        <v>0</v>
      </c>
      <c r="G27" s="234">
        <f t="shared" ca="1" si="4"/>
        <v>0</v>
      </c>
      <c r="H27" s="368">
        <f t="shared" si="5"/>
        <v>0</v>
      </c>
      <c r="I27" s="210"/>
    </row>
    <row r="28" spans="1:13" s="215" customFormat="1" ht="8" customHeight="1" thickBot="1">
      <c r="A28" s="210"/>
      <c r="B28" s="219"/>
      <c r="C28" s="219"/>
      <c r="D28" s="62"/>
      <c r="E28" s="220"/>
      <c r="F28" s="66"/>
      <c r="G28" s="220"/>
      <c r="H28" s="221"/>
      <c r="I28" s="210"/>
    </row>
    <row r="29" spans="1:13" s="5" customFormat="1" ht="16.25" customHeight="1" thickBot="1">
      <c r="A29" s="3"/>
      <c r="B29" s="29"/>
      <c r="C29" s="3"/>
      <c r="D29" s="3"/>
      <c r="E29" s="734" t="s">
        <v>892</v>
      </c>
      <c r="F29" s="735"/>
      <c r="G29" s="276">
        <f ca="1">SUM(G22:G27)</f>
        <v>0</v>
      </c>
      <c r="H29" s="369">
        <f>SUM(H22:H27)</f>
        <v>0</v>
      </c>
      <c r="I29" s="3"/>
    </row>
    <row r="30" spans="1:13" s="215" customFormat="1" ht="20" customHeight="1" thickBot="1">
      <c r="A30" s="210"/>
      <c r="B30" s="219"/>
      <c r="C30" s="219"/>
      <c r="D30" s="62"/>
      <c r="E30" s="220"/>
      <c r="F30" s="66"/>
      <c r="G30" s="220"/>
      <c r="H30" s="221"/>
      <c r="I30" s="210"/>
    </row>
    <row r="31" spans="1:13" s="37" customFormat="1" ht="16.25" customHeight="1">
      <c r="A31" s="58"/>
      <c r="B31" s="724" t="s">
        <v>847</v>
      </c>
      <c r="C31" s="725"/>
      <c r="D31" s="725"/>
      <c r="E31" s="725"/>
      <c r="F31" s="725"/>
      <c r="G31" s="725"/>
      <c r="H31" s="726"/>
      <c r="I31" s="59"/>
      <c r="J31" s="224"/>
      <c r="K31" s="224"/>
      <c r="L31" s="224"/>
      <c r="M31" s="224"/>
    </row>
    <row r="32" spans="1:13" s="215" customFormat="1" ht="16.25" customHeight="1">
      <c r="A32" s="210"/>
      <c r="B32" s="227" t="s">
        <v>834</v>
      </c>
      <c r="C32" s="228" t="s">
        <v>835</v>
      </c>
      <c r="D32" s="274">
        <f>SUMIF('Cennik i ilość nadgodzin'!F$14:F$51,"&gt;=1",'Cennik i ilość nadgodzin'!C$14:C$51)</f>
        <v>0</v>
      </c>
      <c r="E32" s="229">
        <f t="array" aca="1" ref="E32:E37" ca="1">TRANSPOSE('Cennik i ilość nadgodzin'!O140:T140)</f>
        <v>0</v>
      </c>
      <c r="F32" s="387">
        <f t="shared" ref="F32:F37" si="6">prowizja1</f>
        <v>0</v>
      </c>
      <c r="G32" s="230">
        <f t="shared" ref="G32:G37" ca="1" si="7">E32+E32*F32%</f>
        <v>0</v>
      </c>
      <c r="H32" s="367">
        <f t="shared" ref="H32:H37" si="8">IF(OR(kurs1="",kurs1=0),0,G32/kurs1)</f>
        <v>0</v>
      </c>
      <c r="I32" s="210"/>
    </row>
    <row r="33" spans="1:13" s="215" customFormat="1" ht="16.25" customHeight="1">
      <c r="A33" s="210"/>
      <c r="B33" s="227" t="s">
        <v>836</v>
      </c>
      <c r="C33" s="228" t="s">
        <v>837</v>
      </c>
      <c r="D33" s="274">
        <f>SUMIF('Cennik i ilość nadgodzin'!F$14:F$51,"&gt;=2",'Cennik i ilość nadgodzin'!C$14:C$51)</f>
        <v>0</v>
      </c>
      <c r="E33" s="229">
        <f ca="1"/>
        <v>0</v>
      </c>
      <c r="F33" s="387">
        <f t="shared" si="6"/>
        <v>0</v>
      </c>
      <c r="G33" s="230">
        <f t="shared" ca="1" si="7"/>
        <v>0</v>
      </c>
      <c r="H33" s="367">
        <f t="shared" si="8"/>
        <v>0</v>
      </c>
      <c r="I33" s="210"/>
    </row>
    <row r="34" spans="1:13" s="215" customFormat="1" ht="16.25" customHeight="1">
      <c r="A34" s="210"/>
      <c r="B34" s="227" t="s">
        <v>838</v>
      </c>
      <c r="C34" s="228" t="s">
        <v>839</v>
      </c>
      <c r="D34" s="274">
        <f>SUMIF('Cennik i ilość nadgodzin'!F$14:F$51,"&gt;=3",'Cennik i ilość nadgodzin'!C$14:C$51)</f>
        <v>0</v>
      </c>
      <c r="E34" s="229">
        <f ca="1"/>
        <v>0</v>
      </c>
      <c r="F34" s="387">
        <f t="shared" si="6"/>
        <v>0</v>
      </c>
      <c r="G34" s="230">
        <f t="shared" ca="1" si="7"/>
        <v>0</v>
      </c>
      <c r="H34" s="367">
        <f t="shared" si="8"/>
        <v>0</v>
      </c>
      <c r="I34" s="210"/>
    </row>
    <row r="35" spans="1:13" s="215" customFormat="1" ht="16.25" customHeight="1">
      <c r="A35" s="210"/>
      <c r="B35" s="227" t="s">
        <v>840</v>
      </c>
      <c r="C35" s="228" t="s">
        <v>841</v>
      </c>
      <c r="D35" s="274">
        <f>SUMIF('Cennik i ilość nadgodzin'!F$14:F$51,"&gt;=4",'Cennik i ilość nadgodzin'!C$14:C$51)</f>
        <v>0</v>
      </c>
      <c r="E35" s="229">
        <f ca="1"/>
        <v>0</v>
      </c>
      <c r="F35" s="387">
        <f t="shared" si="6"/>
        <v>0</v>
      </c>
      <c r="G35" s="230">
        <f t="shared" ca="1" si="7"/>
        <v>0</v>
      </c>
      <c r="H35" s="367">
        <f t="shared" si="8"/>
        <v>0</v>
      </c>
      <c r="I35" s="210"/>
    </row>
    <row r="36" spans="1:13" s="215" customFormat="1" ht="16.25" customHeight="1">
      <c r="A36" s="210"/>
      <c r="B36" s="227" t="s">
        <v>842</v>
      </c>
      <c r="C36" s="228" t="s">
        <v>843</v>
      </c>
      <c r="D36" s="274">
        <f>SUMIF('Cennik i ilość nadgodzin'!F$14:F$51,"&gt;=5",'Cennik i ilość nadgodzin'!C$14:C$51)</f>
        <v>0</v>
      </c>
      <c r="E36" s="229">
        <f ca="1"/>
        <v>0</v>
      </c>
      <c r="F36" s="387">
        <f t="shared" si="6"/>
        <v>0</v>
      </c>
      <c r="G36" s="230">
        <f t="shared" ca="1" si="7"/>
        <v>0</v>
      </c>
      <c r="H36" s="367">
        <f t="shared" si="8"/>
        <v>0</v>
      </c>
      <c r="I36" s="210"/>
    </row>
    <row r="37" spans="1:13" s="215" customFormat="1" ht="16.25" customHeight="1" thickBot="1">
      <c r="A37" s="210"/>
      <c r="B37" s="231" t="s">
        <v>844</v>
      </c>
      <c r="C37" s="232" t="s">
        <v>845</v>
      </c>
      <c r="D37" s="275">
        <f t="array" ref="D37">SUM(IF('Cennik i ilość nadgodzin'!F$14:F$51&gt;=6,'Cennik i ilość nadgodzin'!C$14:C$51*('Cennik i ilość nadgodzin'!F$14:F$51-5),0))</f>
        <v>0</v>
      </c>
      <c r="E37" s="233">
        <f ca="1"/>
        <v>0</v>
      </c>
      <c r="F37" s="388">
        <f t="shared" si="6"/>
        <v>0</v>
      </c>
      <c r="G37" s="234">
        <f t="shared" ca="1" si="7"/>
        <v>0</v>
      </c>
      <c r="H37" s="368">
        <f t="shared" si="8"/>
        <v>0</v>
      </c>
      <c r="I37" s="210"/>
    </row>
    <row r="38" spans="1:13" s="215" customFormat="1" ht="8" customHeight="1" thickBot="1">
      <c r="A38" s="210"/>
      <c r="B38" s="219"/>
      <c r="C38" s="219"/>
      <c r="D38" s="62"/>
      <c r="E38" s="220"/>
      <c r="F38" s="66"/>
      <c r="G38" s="220"/>
      <c r="H38" s="221"/>
      <c r="I38" s="210"/>
    </row>
    <row r="39" spans="1:13" s="5" customFormat="1" ht="16.25" customHeight="1" thickBot="1">
      <c r="A39" s="3"/>
      <c r="B39" s="29"/>
      <c r="C39" s="3"/>
      <c r="D39" s="3"/>
      <c r="E39" s="734" t="s">
        <v>892</v>
      </c>
      <c r="F39" s="735"/>
      <c r="G39" s="276">
        <f ca="1">SUM(G32:G37)</f>
        <v>0</v>
      </c>
      <c r="H39" s="369">
        <f>SUM(H32:H37)</f>
        <v>0</v>
      </c>
      <c r="I39" s="3"/>
    </row>
    <row r="40" spans="1:13" s="215" customFormat="1" ht="20" customHeight="1" thickBot="1">
      <c r="A40" s="210"/>
      <c r="B40" s="219"/>
      <c r="C40" s="219"/>
      <c r="D40" s="62"/>
      <c r="E40" s="220"/>
      <c r="F40" s="66"/>
      <c r="G40" s="220"/>
      <c r="H40" s="221"/>
      <c r="I40" s="210"/>
    </row>
    <row r="41" spans="1:13" s="37" customFormat="1" ht="16.25" customHeight="1">
      <c r="A41" s="58"/>
      <c r="B41" s="724" t="s">
        <v>848</v>
      </c>
      <c r="C41" s="725"/>
      <c r="D41" s="725"/>
      <c r="E41" s="725"/>
      <c r="F41" s="725"/>
      <c r="G41" s="725"/>
      <c r="H41" s="726"/>
      <c r="I41" s="59"/>
      <c r="J41" s="224"/>
      <c r="K41" s="224"/>
      <c r="L41" s="224"/>
      <c r="M41" s="224"/>
    </row>
    <row r="42" spans="1:13" s="215" customFormat="1" ht="16.25" customHeight="1">
      <c r="A42" s="210"/>
      <c r="B42" s="227" t="s">
        <v>834</v>
      </c>
      <c r="C42" s="228" t="s">
        <v>835</v>
      </c>
      <c r="D42" s="274">
        <f>SUMIF('Cennik i ilość nadgodzin'!G$14:G$51,"&gt;=1",'Cennik i ilość nadgodzin'!C$14:C$51)</f>
        <v>0</v>
      </c>
      <c r="E42" s="229">
        <f t="array" aca="1" ref="E42:E47" ca="1">TRANSPOSE('Cennik i ilość nadgodzin'!U140:Z140)</f>
        <v>0</v>
      </c>
      <c r="F42" s="387">
        <f t="shared" ref="F42:F47" si="9">prowizja1</f>
        <v>0</v>
      </c>
      <c r="G42" s="230">
        <f t="shared" ref="G42:G47" ca="1" si="10">E42+E42*F42%</f>
        <v>0</v>
      </c>
      <c r="H42" s="367">
        <f t="shared" ref="H42:H47" si="11">IF(OR(kurs1="",kurs1=0),0,G42/kurs1)</f>
        <v>0</v>
      </c>
      <c r="I42" s="210"/>
    </row>
    <row r="43" spans="1:13" s="215" customFormat="1" ht="16.25" customHeight="1">
      <c r="A43" s="210"/>
      <c r="B43" s="227" t="s">
        <v>836</v>
      </c>
      <c r="C43" s="228" t="s">
        <v>837</v>
      </c>
      <c r="D43" s="274">
        <f>SUMIF('Cennik i ilość nadgodzin'!G$14:G$51,"&gt;=2",'Cennik i ilość nadgodzin'!C$14:C$51)</f>
        <v>0</v>
      </c>
      <c r="E43" s="229">
        <f ca="1"/>
        <v>0</v>
      </c>
      <c r="F43" s="387">
        <f t="shared" si="9"/>
        <v>0</v>
      </c>
      <c r="G43" s="230">
        <f t="shared" ca="1" si="10"/>
        <v>0</v>
      </c>
      <c r="H43" s="367">
        <f t="shared" si="11"/>
        <v>0</v>
      </c>
      <c r="I43" s="210"/>
    </row>
    <row r="44" spans="1:13" s="215" customFormat="1" ht="16.25" customHeight="1">
      <c r="A44" s="210"/>
      <c r="B44" s="227" t="s">
        <v>838</v>
      </c>
      <c r="C44" s="228" t="s">
        <v>839</v>
      </c>
      <c r="D44" s="274">
        <f>SUMIF('Cennik i ilość nadgodzin'!G$14:G$51,"&gt;=3",'Cennik i ilość nadgodzin'!C$14:C$51)</f>
        <v>0</v>
      </c>
      <c r="E44" s="229">
        <f ca="1"/>
        <v>0</v>
      </c>
      <c r="F44" s="387">
        <f t="shared" si="9"/>
        <v>0</v>
      </c>
      <c r="G44" s="230">
        <f t="shared" ca="1" si="10"/>
        <v>0</v>
      </c>
      <c r="H44" s="367">
        <f t="shared" si="11"/>
        <v>0</v>
      </c>
      <c r="I44" s="210"/>
    </row>
    <row r="45" spans="1:13" s="215" customFormat="1" ht="16.25" customHeight="1">
      <c r="A45" s="210"/>
      <c r="B45" s="227" t="s">
        <v>840</v>
      </c>
      <c r="C45" s="228" t="s">
        <v>841</v>
      </c>
      <c r="D45" s="274">
        <f>SUMIF('Cennik i ilość nadgodzin'!G$14:G$51,"&gt;=4",'Cennik i ilość nadgodzin'!C$14:C$51)</f>
        <v>0</v>
      </c>
      <c r="E45" s="229">
        <f ca="1"/>
        <v>0</v>
      </c>
      <c r="F45" s="387">
        <f t="shared" si="9"/>
        <v>0</v>
      </c>
      <c r="G45" s="230">
        <f t="shared" ca="1" si="10"/>
        <v>0</v>
      </c>
      <c r="H45" s="367">
        <f t="shared" si="11"/>
        <v>0</v>
      </c>
      <c r="I45" s="210"/>
    </row>
    <row r="46" spans="1:13" s="215" customFormat="1" ht="16.25" customHeight="1">
      <c r="A46" s="210"/>
      <c r="B46" s="227" t="s">
        <v>842</v>
      </c>
      <c r="C46" s="228" t="s">
        <v>843</v>
      </c>
      <c r="D46" s="274">
        <f>SUMIF('Cennik i ilość nadgodzin'!G$14:G$51,"&gt;=5",'Cennik i ilość nadgodzin'!C$14:C$51)</f>
        <v>0</v>
      </c>
      <c r="E46" s="229">
        <f ca="1"/>
        <v>0</v>
      </c>
      <c r="F46" s="387">
        <f t="shared" si="9"/>
        <v>0</v>
      </c>
      <c r="G46" s="230">
        <f t="shared" ca="1" si="10"/>
        <v>0</v>
      </c>
      <c r="H46" s="367">
        <f t="shared" si="11"/>
        <v>0</v>
      </c>
      <c r="I46" s="210"/>
    </row>
    <row r="47" spans="1:13" s="215" customFormat="1" ht="16.25" customHeight="1" thickBot="1">
      <c r="A47" s="210"/>
      <c r="B47" s="231" t="s">
        <v>844</v>
      </c>
      <c r="C47" s="232" t="s">
        <v>845</v>
      </c>
      <c r="D47" s="275">
        <f t="array" ref="D47">SUM(IF('Cennik i ilość nadgodzin'!G$14:G$51&gt;=6,'Cennik i ilość nadgodzin'!C$14:C$51*('Cennik i ilość nadgodzin'!G$14:G$51-5),0))</f>
        <v>0</v>
      </c>
      <c r="E47" s="233">
        <f ca="1"/>
        <v>0</v>
      </c>
      <c r="F47" s="388">
        <f t="shared" si="9"/>
        <v>0</v>
      </c>
      <c r="G47" s="234">
        <f t="shared" ca="1" si="10"/>
        <v>0</v>
      </c>
      <c r="H47" s="368">
        <f t="shared" si="11"/>
        <v>0</v>
      </c>
      <c r="I47" s="210"/>
    </row>
    <row r="48" spans="1:13" s="215" customFormat="1" ht="8" customHeight="1" thickBot="1">
      <c r="A48" s="210"/>
      <c r="B48" s="219"/>
      <c r="C48" s="219"/>
      <c r="D48" s="62"/>
      <c r="E48" s="220"/>
      <c r="F48" s="66"/>
      <c r="G48" s="220"/>
      <c r="H48" s="221"/>
      <c r="I48" s="210"/>
    </row>
    <row r="49" spans="1:13" s="5" customFormat="1" ht="16.25" customHeight="1" thickBot="1">
      <c r="A49" s="3"/>
      <c r="B49" s="29"/>
      <c r="C49" s="3"/>
      <c r="D49" s="3"/>
      <c r="E49" s="734" t="s">
        <v>892</v>
      </c>
      <c r="F49" s="735"/>
      <c r="G49" s="276">
        <f ca="1">SUM(G42:G47)</f>
        <v>0</v>
      </c>
      <c r="H49" s="369">
        <f>SUM(H42:H47)</f>
        <v>0</v>
      </c>
      <c r="I49" s="3"/>
    </row>
    <row r="50" spans="1:13" s="215" customFormat="1" ht="20" customHeight="1" thickBot="1">
      <c r="A50" s="210"/>
      <c r="B50" s="219"/>
      <c r="C50" s="219"/>
      <c r="D50" s="62"/>
      <c r="E50" s="220"/>
      <c r="F50" s="66"/>
      <c r="G50" s="220"/>
      <c r="H50" s="221"/>
      <c r="I50" s="210"/>
    </row>
    <row r="51" spans="1:13" s="37" customFormat="1" ht="16.25" customHeight="1">
      <c r="A51" s="58"/>
      <c r="B51" s="724" t="s">
        <v>849</v>
      </c>
      <c r="C51" s="725"/>
      <c r="D51" s="725"/>
      <c r="E51" s="725"/>
      <c r="F51" s="725"/>
      <c r="G51" s="725"/>
      <c r="H51" s="726"/>
      <c r="I51" s="59"/>
      <c r="J51" s="224"/>
      <c r="K51" s="224"/>
      <c r="L51" s="224"/>
      <c r="M51" s="224"/>
    </row>
    <row r="52" spans="1:13" s="215" customFormat="1" ht="16.25" customHeight="1">
      <c r="A52" s="210"/>
      <c r="B52" s="227" t="s">
        <v>834</v>
      </c>
      <c r="C52" s="228" t="s">
        <v>835</v>
      </c>
      <c r="D52" s="274">
        <f>SUMIF('Cennik i ilość nadgodzin'!H$14:H$51,"&gt;=1",'Cennik i ilość nadgodzin'!C$14:C$51)</f>
        <v>0</v>
      </c>
      <c r="E52" s="229">
        <f t="array" aca="1" ref="E52:E57" ca="1">TRANSPOSE('Cennik i ilość nadgodzin'!AA140:AF140)</f>
        <v>0</v>
      </c>
      <c r="F52" s="387">
        <f t="shared" ref="F52:F57" si="12">prowizja1</f>
        <v>0</v>
      </c>
      <c r="G52" s="230">
        <f t="shared" ref="G52:G57" ca="1" si="13">E52+E52*F52%</f>
        <v>0</v>
      </c>
      <c r="H52" s="367">
        <f t="shared" ref="H52:H57" si="14">IF(OR(kurs1="",kurs1=0),0,G52/kurs1)</f>
        <v>0</v>
      </c>
      <c r="I52" s="210"/>
    </row>
    <row r="53" spans="1:13" s="215" customFormat="1" ht="16.25" customHeight="1">
      <c r="A53" s="210"/>
      <c r="B53" s="227" t="s">
        <v>836</v>
      </c>
      <c r="C53" s="228" t="s">
        <v>837</v>
      </c>
      <c r="D53" s="274">
        <f>SUMIF('Cennik i ilość nadgodzin'!H$14:H$51,"&gt;=2",'Cennik i ilość nadgodzin'!C$14:C$51)</f>
        <v>0</v>
      </c>
      <c r="E53" s="229">
        <f ca="1"/>
        <v>0</v>
      </c>
      <c r="F53" s="387">
        <f t="shared" si="12"/>
        <v>0</v>
      </c>
      <c r="G53" s="230">
        <f t="shared" ca="1" si="13"/>
        <v>0</v>
      </c>
      <c r="H53" s="367">
        <f t="shared" si="14"/>
        <v>0</v>
      </c>
      <c r="I53" s="210"/>
    </row>
    <row r="54" spans="1:13" s="215" customFormat="1" ht="16.25" customHeight="1">
      <c r="A54" s="210"/>
      <c r="B54" s="227" t="s">
        <v>838</v>
      </c>
      <c r="C54" s="228" t="s">
        <v>839</v>
      </c>
      <c r="D54" s="274">
        <f>SUMIF('Cennik i ilość nadgodzin'!H$14:H$51,"&gt;=3",'Cennik i ilość nadgodzin'!C$14:C$51)</f>
        <v>0</v>
      </c>
      <c r="E54" s="229">
        <f ca="1"/>
        <v>0</v>
      </c>
      <c r="F54" s="387">
        <f t="shared" si="12"/>
        <v>0</v>
      </c>
      <c r="G54" s="230">
        <f t="shared" ca="1" si="13"/>
        <v>0</v>
      </c>
      <c r="H54" s="367">
        <f t="shared" si="14"/>
        <v>0</v>
      </c>
      <c r="I54" s="210"/>
    </row>
    <row r="55" spans="1:13" s="215" customFormat="1" ht="16.25" customHeight="1">
      <c r="A55" s="210"/>
      <c r="B55" s="227" t="s">
        <v>840</v>
      </c>
      <c r="C55" s="228" t="s">
        <v>841</v>
      </c>
      <c r="D55" s="274">
        <f>SUMIF('Cennik i ilość nadgodzin'!H$14:H$51,"&gt;=4",'Cennik i ilość nadgodzin'!C$14:C$51)</f>
        <v>0</v>
      </c>
      <c r="E55" s="229">
        <f ca="1"/>
        <v>0</v>
      </c>
      <c r="F55" s="387">
        <f t="shared" si="12"/>
        <v>0</v>
      </c>
      <c r="G55" s="230">
        <f t="shared" ca="1" si="13"/>
        <v>0</v>
      </c>
      <c r="H55" s="367">
        <f t="shared" si="14"/>
        <v>0</v>
      </c>
      <c r="I55" s="210"/>
    </row>
    <row r="56" spans="1:13" s="215" customFormat="1" ht="16.25" customHeight="1">
      <c r="A56" s="210"/>
      <c r="B56" s="227" t="s">
        <v>842</v>
      </c>
      <c r="C56" s="228" t="s">
        <v>843</v>
      </c>
      <c r="D56" s="274">
        <f>SUMIF('Cennik i ilość nadgodzin'!H$14:H$51,"&gt;=5",'Cennik i ilość nadgodzin'!C$14:C$51)</f>
        <v>0</v>
      </c>
      <c r="E56" s="229">
        <f ca="1"/>
        <v>0</v>
      </c>
      <c r="F56" s="387">
        <f t="shared" si="12"/>
        <v>0</v>
      </c>
      <c r="G56" s="230">
        <f t="shared" ca="1" si="13"/>
        <v>0</v>
      </c>
      <c r="H56" s="367">
        <f t="shared" si="14"/>
        <v>0</v>
      </c>
      <c r="I56" s="210"/>
    </row>
    <row r="57" spans="1:13" s="215" customFormat="1" ht="16.25" customHeight="1" thickBot="1">
      <c r="A57" s="210"/>
      <c r="B57" s="231" t="s">
        <v>844</v>
      </c>
      <c r="C57" s="232" t="s">
        <v>845</v>
      </c>
      <c r="D57" s="275">
        <f t="array" ref="D57">SUM(IF('Cennik i ilość nadgodzin'!H$14:H$51&gt;=6,'Cennik i ilość nadgodzin'!C$14:C$51*('Cennik i ilość nadgodzin'!H$14:H$51-5),0))</f>
        <v>0</v>
      </c>
      <c r="E57" s="233">
        <f ca="1"/>
        <v>0</v>
      </c>
      <c r="F57" s="388">
        <f t="shared" si="12"/>
        <v>0</v>
      </c>
      <c r="G57" s="234">
        <f t="shared" ca="1" si="13"/>
        <v>0</v>
      </c>
      <c r="H57" s="368">
        <f t="shared" si="14"/>
        <v>0</v>
      </c>
      <c r="I57" s="210"/>
    </row>
    <row r="58" spans="1:13" s="215" customFormat="1" ht="8" customHeight="1" thickBot="1">
      <c r="A58" s="210"/>
      <c r="B58" s="219"/>
      <c r="C58" s="219"/>
      <c r="D58" s="62"/>
      <c r="E58" s="220"/>
      <c r="F58" s="66"/>
      <c r="G58" s="220"/>
      <c r="H58" s="221"/>
      <c r="I58" s="210"/>
    </row>
    <row r="59" spans="1:13" s="5" customFormat="1" ht="16.25" customHeight="1" thickBot="1">
      <c r="A59" s="3"/>
      <c r="B59" s="29"/>
      <c r="C59" s="3"/>
      <c r="D59" s="3"/>
      <c r="E59" s="734" t="s">
        <v>892</v>
      </c>
      <c r="F59" s="735"/>
      <c r="G59" s="276">
        <f ca="1">SUM(G52:G57)</f>
        <v>0</v>
      </c>
      <c r="H59" s="369">
        <f>SUM(H52:H57)</f>
        <v>0</v>
      </c>
      <c r="I59" s="3"/>
    </row>
    <row r="60" spans="1:13" s="215" customFormat="1" ht="12" customHeight="1">
      <c r="A60" s="210"/>
      <c r="B60" s="219"/>
      <c r="C60" s="219"/>
      <c r="D60" s="62"/>
      <c r="E60" s="220"/>
      <c r="F60" s="66"/>
      <c r="G60" s="220"/>
      <c r="H60" s="221"/>
      <c r="I60" s="210"/>
    </row>
    <row r="61" spans="1:13" s="215" customFormat="1" ht="21" customHeight="1">
      <c r="A61" s="210"/>
      <c r="B61" s="454" t="s">
        <v>88</v>
      </c>
      <c r="C61" s="439" t="s">
        <v>89</v>
      </c>
      <c r="D61" s="439" t="s">
        <v>961</v>
      </c>
      <c r="E61" s="439" t="s">
        <v>93</v>
      </c>
      <c r="F61" s="439" t="s">
        <v>94</v>
      </c>
      <c r="G61" s="456" t="s">
        <v>93</v>
      </c>
      <c r="H61" s="455" t="s">
        <v>832</v>
      </c>
      <c r="I61" s="210"/>
    </row>
    <row r="62" spans="1:13" s="215" customFormat="1" thickBot="1">
      <c r="A62" s="210"/>
      <c r="B62" s="219"/>
      <c r="C62" s="219"/>
      <c r="D62" s="62"/>
      <c r="E62" s="220"/>
      <c r="F62" s="66"/>
      <c r="G62" s="220"/>
      <c r="H62" s="221"/>
      <c r="I62" s="210"/>
    </row>
    <row r="63" spans="1:13" s="37" customFormat="1" ht="16.25" customHeight="1">
      <c r="A63" s="58"/>
      <c r="B63" s="724" t="s">
        <v>850</v>
      </c>
      <c r="C63" s="725"/>
      <c r="D63" s="725"/>
      <c r="E63" s="725"/>
      <c r="F63" s="725"/>
      <c r="G63" s="725"/>
      <c r="H63" s="726"/>
      <c r="I63" s="59"/>
      <c r="J63" s="224"/>
      <c r="K63" s="224"/>
      <c r="L63" s="224"/>
      <c r="M63" s="224"/>
    </row>
    <row r="64" spans="1:13" s="215" customFormat="1" ht="16.25" customHeight="1">
      <c r="A64" s="210"/>
      <c r="B64" s="227" t="s">
        <v>834</v>
      </c>
      <c r="C64" s="228" t="s">
        <v>835</v>
      </c>
      <c r="D64" s="274">
        <f>SUMIF('Cennik i ilość nadgodzin'!I$14:I$51,"&gt;=1",'Cennik i ilość nadgodzin'!C$14:C$51)</f>
        <v>0</v>
      </c>
      <c r="E64" s="229">
        <f t="array" aca="1" ref="E64:E69" ca="1">TRANSPOSE('Cennik i ilość nadgodzin'!AG140:AL140)</f>
        <v>0</v>
      </c>
      <c r="F64" s="387">
        <f t="shared" ref="F64:F69" si="15">prowizja1</f>
        <v>0</v>
      </c>
      <c r="G64" s="230">
        <f t="shared" ref="G64:G69" ca="1" si="16">E64+E64*F64%</f>
        <v>0</v>
      </c>
      <c r="H64" s="367">
        <f t="shared" ref="H64:H69" si="17">IF(OR(kurs1="",kurs1=0),0,G64/kurs1)</f>
        <v>0</v>
      </c>
      <c r="I64" s="210"/>
    </row>
    <row r="65" spans="1:13" s="215" customFormat="1" ht="16.25" customHeight="1">
      <c r="A65" s="210"/>
      <c r="B65" s="227" t="s">
        <v>836</v>
      </c>
      <c r="C65" s="228" t="s">
        <v>837</v>
      </c>
      <c r="D65" s="274">
        <f>SUMIF('Cennik i ilość nadgodzin'!I$14:I$51,"&gt;=2",'Cennik i ilość nadgodzin'!C$14:C$51)</f>
        <v>0</v>
      </c>
      <c r="E65" s="229">
        <f ca="1"/>
        <v>0</v>
      </c>
      <c r="F65" s="387">
        <f t="shared" si="15"/>
        <v>0</v>
      </c>
      <c r="G65" s="230">
        <f t="shared" ca="1" si="16"/>
        <v>0</v>
      </c>
      <c r="H65" s="367">
        <f t="shared" si="17"/>
        <v>0</v>
      </c>
      <c r="I65" s="210"/>
    </row>
    <row r="66" spans="1:13" s="215" customFormat="1" ht="16.25" customHeight="1">
      <c r="A66" s="210"/>
      <c r="B66" s="227" t="s">
        <v>838</v>
      </c>
      <c r="C66" s="228" t="s">
        <v>839</v>
      </c>
      <c r="D66" s="274">
        <f>SUMIF('Cennik i ilość nadgodzin'!I$14:I$51,"&gt;=3",'Cennik i ilość nadgodzin'!C$14:C$51)</f>
        <v>0</v>
      </c>
      <c r="E66" s="229">
        <f ca="1"/>
        <v>0</v>
      </c>
      <c r="F66" s="387">
        <f t="shared" si="15"/>
        <v>0</v>
      </c>
      <c r="G66" s="230">
        <f t="shared" ca="1" si="16"/>
        <v>0</v>
      </c>
      <c r="H66" s="367">
        <f t="shared" si="17"/>
        <v>0</v>
      </c>
      <c r="I66" s="210"/>
    </row>
    <row r="67" spans="1:13" s="215" customFormat="1" ht="16.25" customHeight="1">
      <c r="A67" s="210"/>
      <c r="B67" s="227" t="s">
        <v>840</v>
      </c>
      <c r="C67" s="228" t="s">
        <v>841</v>
      </c>
      <c r="D67" s="274">
        <f>SUMIF('Cennik i ilość nadgodzin'!I$14:I$51,"&gt;=4",'Cennik i ilość nadgodzin'!C$14:C$51)</f>
        <v>0</v>
      </c>
      <c r="E67" s="229">
        <f ca="1"/>
        <v>0</v>
      </c>
      <c r="F67" s="387">
        <f t="shared" si="15"/>
        <v>0</v>
      </c>
      <c r="G67" s="230">
        <f t="shared" ca="1" si="16"/>
        <v>0</v>
      </c>
      <c r="H67" s="367">
        <f t="shared" si="17"/>
        <v>0</v>
      </c>
      <c r="I67" s="210"/>
    </row>
    <row r="68" spans="1:13" s="215" customFormat="1" ht="16.25" customHeight="1">
      <c r="A68" s="210"/>
      <c r="B68" s="227" t="s">
        <v>842</v>
      </c>
      <c r="C68" s="228" t="s">
        <v>843</v>
      </c>
      <c r="D68" s="274">
        <f>SUMIF('Cennik i ilość nadgodzin'!I$14:I$51,"&gt;=5",'Cennik i ilość nadgodzin'!C$14:C$51)</f>
        <v>0</v>
      </c>
      <c r="E68" s="229">
        <f ca="1"/>
        <v>0</v>
      </c>
      <c r="F68" s="387">
        <f t="shared" si="15"/>
        <v>0</v>
      </c>
      <c r="G68" s="230">
        <f t="shared" ca="1" si="16"/>
        <v>0</v>
      </c>
      <c r="H68" s="367">
        <f t="shared" si="17"/>
        <v>0</v>
      </c>
      <c r="I68" s="210"/>
    </row>
    <row r="69" spans="1:13" s="215" customFormat="1" ht="16.25" customHeight="1" thickBot="1">
      <c r="A69" s="210"/>
      <c r="B69" s="231" t="s">
        <v>844</v>
      </c>
      <c r="C69" s="232" t="s">
        <v>845</v>
      </c>
      <c r="D69" s="275">
        <f t="array" ref="D69">SUM(IF('Cennik i ilość nadgodzin'!I$14:I$51&gt;=6,'Cennik i ilość nadgodzin'!C$14:C$51*('Cennik i ilość nadgodzin'!I$14:I$51-5),0))</f>
        <v>0</v>
      </c>
      <c r="E69" s="233">
        <f ca="1"/>
        <v>0</v>
      </c>
      <c r="F69" s="388">
        <f t="shared" si="15"/>
        <v>0</v>
      </c>
      <c r="G69" s="234">
        <f t="shared" ca="1" si="16"/>
        <v>0</v>
      </c>
      <c r="H69" s="368">
        <f t="shared" si="17"/>
        <v>0</v>
      </c>
      <c r="I69" s="210"/>
    </row>
    <row r="70" spans="1:13" s="215" customFormat="1" ht="8" customHeight="1" thickBot="1">
      <c r="A70" s="210"/>
      <c r="B70" s="219"/>
      <c r="C70" s="219"/>
      <c r="D70" s="62"/>
      <c r="E70" s="220"/>
      <c r="F70" s="66"/>
      <c r="G70" s="220"/>
      <c r="H70" s="221"/>
      <c r="I70" s="210"/>
    </row>
    <row r="71" spans="1:13" s="5" customFormat="1" ht="16.25" customHeight="1" thickBot="1">
      <c r="A71" s="3"/>
      <c r="B71" s="29"/>
      <c r="C71" s="3"/>
      <c r="D71" s="3"/>
      <c r="E71" s="734" t="s">
        <v>892</v>
      </c>
      <c r="F71" s="735"/>
      <c r="G71" s="276">
        <f ca="1">SUM(G64:G69)</f>
        <v>0</v>
      </c>
      <c r="H71" s="369">
        <f>SUM(H64:H69)</f>
        <v>0</v>
      </c>
      <c r="I71" s="3"/>
    </row>
    <row r="72" spans="1:13" s="215" customFormat="1" ht="20" customHeight="1" thickBot="1">
      <c r="A72" s="210"/>
      <c r="B72" s="219"/>
      <c r="C72" s="219"/>
      <c r="D72" s="62"/>
      <c r="E72" s="220"/>
      <c r="F72" s="66"/>
      <c r="G72" s="220"/>
      <c r="H72" s="221"/>
      <c r="I72" s="210"/>
    </row>
    <row r="73" spans="1:13" s="37" customFormat="1" ht="16.25" customHeight="1">
      <c r="A73" s="58"/>
      <c r="B73" s="724" t="s">
        <v>851</v>
      </c>
      <c r="C73" s="725"/>
      <c r="D73" s="725"/>
      <c r="E73" s="725"/>
      <c r="F73" s="725"/>
      <c r="G73" s="725"/>
      <c r="H73" s="726"/>
      <c r="I73" s="59"/>
      <c r="J73" s="224"/>
      <c r="K73" s="224"/>
      <c r="L73" s="224"/>
      <c r="M73" s="224"/>
    </row>
    <row r="74" spans="1:13" s="215" customFormat="1" ht="16.25" customHeight="1">
      <c r="A74" s="210"/>
      <c r="B74" s="227" t="s">
        <v>834</v>
      </c>
      <c r="C74" s="228" t="s">
        <v>835</v>
      </c>
      <c r="D74" s="274">
        <f>SUMIF('Cennik i ilość nadgodzin'!J$14:J$51,"&gt;=1",'Cennik i ilość nadgodzin'!C$14:C$51)</f>
        <v>0</v>
      </c>
      <c r="E74" s="229">
        <f t="array" aca="1" ref="E74:E79" ca="1">TRANSPOSE('Cennik i ilość nadgodzin'!AM140:AR140)</f>
        <v>0</v>
      </c>
      <c r="F74" s="387">
        <f t="shared" ref="F74:F79" si="18">prowizja1</f>
        <v>0</v>
      </c>
      <c r="G74" s="230">
        <f t="shared" ref="G74:G79" ca="1" si="19">E74+E74*F74%</f>
        <v>0</v>
      </c>
      <c r="H74" s="367">
        <f t="shared" ref="H74:H79" si="20">IF(OR(kurs1="",kurs1=0),0,G74/kurs1)</f>
        <v>0</v>
      </c>
      <c r="I74" s="210"/>
    </row>
    <row r="75" spans="1:13" s="215" customFormat="1" ht="16.25" customHeight="1">
      <c r="A75" s="210"/>
      <c r="B75" s="227" t="s">
        <v>836</v>
      </c>
      <c r="C75" s="228" t="s">
        <v>837</v>
      </c>
      <c r="D75" s="274">
        <f>SUMIF('Cennik i ilość nadgodzin'!J$14:J$51,"&gt;=2",'Cennik i ilość nadgodzin'!C$14:C$51)</f>
        <v>0</v>
      </c>
      <c r="E75" s="229">
        <f ca="1"/>
        <v>0</v>
      </c>
      <c r="F75" s="387">
        <f t="shared" si="18"/>
        <v>0</v>
      </c>
      <c r="G75" s="230">
        <f t="shared" ca="1" si="19"/>
        <v>0</v>
      </c>
      <c r="H75" s="367">
        <f t="shared" si="20"/>
        <v>0</v>
      </c>
      <c r="I75" s="210"/>
    </row>
    <row r="76" spans="1:13" s="215" customFormat="1" ht="16.25" customHeight="1">
      <c r="A76" s="210"/>
      <c r="B76" s="227" t="s">
        <v>838</v>
      </c>
      <c r="C76" s="228" t="s">
        <v>839</v>
      </c>
      <c r="D76" s="274">
        <f>SUMIF('Cennik i ilość nadgodzin'!J$14:J$51,"&gt;=3",'Cennik i ilość nadgodzin'!C$14:C$51)</f>
        <v>0</v>
      </c>
      <c r="E76" s="229">
        <f ca="1"/>
        <v>0</v>
      </c>
      <c r="F76" s="387">
        <f t="shared" si="18"/>
        <v>0</v>
      </c>
      <c r="G76" s="230">
        <f t="shared" ca="1" si="19"/>
        <v>0</v>
      </c>
      <c r="H76" s="367">
        <f t="shared" si="20"/>
        <v>0</v>
      </c>
      <c r="I76" s="210"/>
    </row>
    <row r="77" spans="1:13" s="215" customFormat="1" ht="16.25" customHeight="1">
      <c r="A77" s="210"/>
      <c r="B77" s="227" t="s">
        <v>840</v>
      </c>
      <c r="C77" s="228" t="s">
        <v>841</v>
      </c>
      <c r="D77" s="274">
        <f>SUMIF('Cennik i ilość nadgodzin'!J$14:J$51,"&gt;=4",'Cennik i ilość nadgodzin'!C$14:C$51)</f>
        <v>0</v>
      </c>
      <c r="E77" s="229">
        <f ca="1"/>
        <v>0</v>
      </c>
      <c r="F77" s="387">
        <f t="shared" si="18"/>
        <v>0</v>
      </c>
      <c r="G77" s="230">
        <f t="shared" ca="1" si="19"/>
        <v>0</v>
      </c>
      <c r="H77" s="367">
        <f t="shared" si="20"/>
        <v>0</v>
      </c>
      <c r="I77" s="210"/>
    </row>
    <row r="78" spans="1:13" s="215" customFormat="1" ht="16.25" customHeight="1">
      <c r="A78" s="210"/>
      <c r="B78" s="227" t="s">
        <v>842</v>
      </c>
      <c r="C78" s="228" t="s">
        <v>843</v>
      </c>
      <c r="D78" s="274">
        <f>SUMIF('Cennik i ilość nadgodzin'!J$14:J$51,"&gt;=5",'Cennik i ilość nadgodzin'!C$14:C$51)</f>
        <v>0</v>
      </c>
      <c r="E78" s="229">
        <f ca="1"/>
        <v>0</v>
      </c>
      <c r="F78" s="387">
        <f t="shared" si="18"/>
        <v>0</v>
      </c>
      <c r="G78" s="230">
        <f t="shared" ca="1" si="19"/>
        <v>0</v>
      </c>
      <c r="H78" s="367">
        <f t="shared" si="20"/>
        <v>0</v>
      </c>
      <c r="I78" s="210"/>
    </row>
    <row r="79" spans="1:13" s="215" customFormat="1" ht="16.25" customHeight="1" thickBot="1">
      <c r="A79" s="210"/>
      <c r="B79" s="231" t="s">
        <v>844</v>
      </c>
      <c r="C79" s="232" t="s">
        <v>845</v>
      </c>
      <c r="D79" s="275">
        <f t="array" ref="D79">SUM(IF('Cennik i ilość nadgodzin'!J$14:J$51&gt;=6,'Cennik i ilość nadgodzin'!C$14:C$51*('Cennik i ilość nadgodzin'!J$14:J$51-5),0))</f>
        <v>0</v>
      </c>
      <c r="E79" s="233">
        <f ca="1"/>
        <v>0</v>
      </c>
      <c r="F79" s="388">
        <f t="shared" si="18"/>
        <v>0</v>
      </c>
      <c r="G79" s="234">
        <f t="shared" ca="1" si="19"/>
        <v>0</v>
      </c>
      <c r="H79" s="368">
        <f t="shared" si="20"/>
        <v>0</v>
      </c>
      <c r="I79" s="210"/>
    </row>
    <row r="80" spans="1:13" s="215" customFormat="1" ht="8" customHeight="1" thickBot="1">
      <c r="A80" s="210"/>
      <c r="B80" s="219"/>
      <c r="C80" s="219"/>
      <c r="D80" s="62"/>
      <c r="E80" s="220"/>
      <c r="F80" s="66"/>
      <c r="G80" s="220"/>
      <c r="H80" s="221"/>
      <c r="I80" s="210"/>
    </row>
    <row r="81" spans="1:13" s="5" customFormat="1" ht="16.25" customHeight="1" thickBot="1">
      <c r="A81" s="3"/>
      <c r="B81" s="29"/>
      <c r="C81" s="3"/>
      <c r="D81" s="3"/>
      <c r="E81" s="734" t="s">
        <v>892</v>
      </c>
      <c r="F81" s="735"/>
      <c r="G81" s="276">
        <f ca="1">SUM(G74:G79)</f>
        <v>0</v>
      </c>
      <c r="H81" s="369">
        <f>SUM(H74:H79)</f>
        <v>0</v>
      </c>
      <c r="I81" s="3"/>
    </row>
    <row r="82" spans="1:13" s="215" customFormat="1" ht="20" customHeight="1" thickBot="1">
      <c r="A82" s="210"/>
      <c r="B82" s="219"/>
      <c r="C82" s="219"/>
      <c r="D82" s="62"/>
      <c r="E82" s="220"/>
      <c r="F82" s="66"/>
      <c r="G82" s="220"/>
      <c r="H82" s="221"/>
      <c r="I82" s="210"/>
    </row>
    <row r="83" spans="1:13" s="37" customFormat="1" ht="16.25" customHeight="1">
      <c r="A83" s="58"/>
      <c r="B83" s="724" t="s">
        <v>852</v>
      </c>
      <c r="C83" s="725"/>
      <c r="D83" s="725"/>
      <c r="E83" s="725"/>
      <c r="F83" s="725"/>
      <c r="G83" s="725"/>
      <c r="H83" s="726"/>
      <c r="I83" s="59"/>
      <c r="J83" s="224"/>
      <c r="K83" s="224"/>
      <c r="L83" s="224"/>
      <c r="M83" s="224"/>
    </row>
    <row r="84" spans="1:13" s="215" customFormat="1" ht="16.25" customHeight="1">
      <c r="A84" s="210"/>
      <c r="B84" s="227" t="s">
        <v>834</v>
      </c>
      <c r="C84" s="228" t="s">
        <v>835</v>
      </c>
      <c r="D84" s="274">
        <f>SUMIF('Cennik i ilość nadgodzin'!K$14:K$51,"&gt;=1",'Cennik i ilość nadgodzin'!C$14:C$51)</f>
        <v>0</v>
      </c>
      <c r="E84" s="229">
        <f t="array" aca="1" ref="E84:E89" ca="1">TRANSPOSE('Cennik i ilość nadgodzin'!AS140:AX140)</f>
        <v>0</v>
      </c>
      <c r="F84" s="387">
        <f t="shared" ref="F84:F89" si="21">prowizja1</f>
        <v>0</v>
      </c>
      <c r="G84" s="230">
        <f t="shared" ref="G84:G89" ca="1" si="22">E84+E84*F84%</f>
        <v>0</v>
      </c>
      <c r="H84" s="367">
        <f t="shared" ref="H84:H89" si="23">IF(OR(kurs1="",kurs1=0),0,G84/kurs1)</f>
        <v>0</v>
      </c>
      <c r="I84" s="210"/>
    </row>
    <row r="85" spans="1:13" s="215" customFormat="1" ht="16.25" customHeight="1">
      <c r="A85" s="210"/>
      <c r="B85" s="227" t="s">
        <v>836</v>
      </c>
      <c r="C85" s="228" t="s">
        <v>837</v>
      </c>
      <c r="D85" s="274">
        <f>SUMIF('Cennik i ilość nadgodzin'!K$14:K$51,"&gt;=2",'Cennik i ilość nadgodzin'!C$14:C$51)</f>
        <v>0</v>
      </c>
      <c r="E85" s="229">
        <f ca="1"/>
        <v>0</v>
      </c>
      <c r="F85" s="387">
        <f t="shared" si="21"/>
        <v>0</v>
      </c>
      <c r="G85" s="230">
        <f t="shared" ca="1" si="22"/>
        <v>0</v>
      </c>
      <c r="H85" s="367">
        <f t="shared" si="23"/>
        <v>0</v>
      </c>
      <c r="I85" s="210"/>
    </row>
    <row r="86" spans="1:13" s="215" customFormat="1" ht="16.25" customHeight="1">
      <c r="A86" s="210"/>
      <c r="B86" s="227" t="s">
        <v>838</v>
      </c>
      <c r="C86" s="228" t="s">
        <v>839</v>
      </c>
      <c r="D86" s="274">
        <f>SUMIF('Cennik i ilość nadgodzin'!K$14:K$51,"&gt;=3",'Cennik i ilość nadgodzin'!C$14:C$51)</f>
        <v>0</v>
      </c>
      <c r="E86" s="229">
        <f ca="1"/>
        <v>0</v>
      </c>
      <c r="F86" s="387">
        <f t="shared" si="21"/>
        <v>0</v>
      </c>
      <c r="G86" s="230">
        <f t="shared" ca="1" si="22"/>
        <v>0</v>
      </c>
      <c r="H86" s="367">
        <f t="shared" si="23"/>
        <v>0</v>
      </c>
      <c r="I86" s="210"/>
    </row>
    <row r="87" spans="1:13" s="215" customFormat="1" ht="16.25" customHeight="1">
      <c r="A87" s="210"/>
      <c r="B87" s="227" t="s">
        <v>840</v>
      </c>
      <c r="C87" s="228" t="s">
        <v>841</v>
      </c>
      <c r="D87" s="274">
        <f>SUMIF('Cennik i ilość nadgodzin'!K$14:K$51,"&gt;=4",'Cennik i ilość nadgodzin'!C$14:C$51)</f>
        <v>0</v>
      </c>
      <c r="E87" s="229">
        <f ca="1"/>
        <v>0</v>
      </c>
      <c r="F87" s="387">
        <f t="shared" si="21"/>
        <v>0</v>
      </c>
      <c r="G87" s="230">
        <f t="shared" ca="1" si="22"/>
        <v>0</v>
      </c>
      <c r="H87" s="367">
        <f t="shared" si="23"/>
        <v>0</v>
      </c>
      <c r="I87" s="210"/>
    </row>
    <row r="88" spans="1:13" s="215" customFormat="1" ht="16.25" customHeight="1">
      <c r="A88" s="210"/>
      <c r="B88" s="227" t="s">
        <v>842</v>
      </c>
      <c r="C88" s="228" t="s">
        <v>843</v>
      </c>
      <c r="D88" s="274">
        <f>SUMIF('Cennik i ilość nadgodzin'!K$14:K$51,"&gt;=5",'Cennik i ilość nadgodzin'!C$14:C$51)</f>
        <v>0</v>
      </c>
      <c r="E88" s="229">
        <f ca="1"/>
        <v>0</v>
      </c>
      <c r="F88" s="387">
        <f t="shared" si="21"/>
        <v>0</v>
      </c>
      <c r="G88" s="230">
        <f t="shared" ca="1" si="22"/>
        <v>0</v>
      </c>
      <c r="H88" s="367">
        <f t="shared" si="23"/>
        <v>0</v>
      </c>
      <c r="I88" s="210"/>
    </row>
    <row r="89" spans="1:13" s="215" customFormat="1" ht="16.25" customHeight="1" thickBot="1">
      <c r="A89" s="210"/>
      <c r="B89" s="231" t="s">
        <v>844</v>
      </c>
      <c r="C89" s="232" t="s">
        <v>845</v>
      </c>
      <c r="D89" s="275">
        <f t="array" ref="D89">SUM(IF('Cennik i ilość nadgodzin'!K$14:K$51&gt;=6,'Cennik i ilość nadgodzin'!C$14:C$51*('Cennik i ilość nadgodzin'!K$14:K$51-5),0))</f>
        <v>0</v>
      </c>
      <c r="E89" s="233">
        <f ca="1"/>
        <v>0</v>
      </c>
      <c r="F89" s="388">
        <f t="shared" si="21"/>
        <v>0</v>
      </c>
      <c r="G89" s="234">
        <f t="shared" ca="1" si="22"/>
        <v>0</v>
      </c>
      <c r="H89" s="368">
        <f t="shared" si="23"/>
        <v>0</v>
      </c>
      <c r="I89" s="210"/>
    </row>
    <row r="90" spans="1:13" s="215" customFormat="1" ht="8" customHeight="1" thickBot="1">
      <c r="A90" s="210"/>
      <c r="B90" s="219"/>
      <c r="C90" s="219"/>
      <c r="D90" s="62"/>
      <c r="E90" s="220"/>
      <c r="F90" s="66"/>
      <c r="G90" s="220"/>
      <c r="H90" s="221"/>
      <c r="I90" s="210"/>
    </row>
    <row r="91" spans="1:13" s="5" customFormat="1" ht="16.25" customHeight="1" thickBot="1">
      <c r="A91" s="3"/>
      <c r="B91" s="29"/>
      <c r="C91" s="3"/>
      <c r="D91" s="3"/>
      <c r="E91" s="734" t="s">
        <v>892</v>
      </c>
      <c r="F91" s="735"/>
      <c r="G91" s="276">
        <f ca="1">SUM(G84:G89)</f>
        <v>0</v>
      </c>
      <c r="H91" s="369">
        <f>SUM(H84:H89)</f>
        <v>0</v>
      </c>
      <c r="I91" s="3"/>
    </row>
    <row r="92" spans="1:13" s="215" customFormat="1" ht="20" customHeight="1" thickBot="1">
      <c r="A92" s="210"/>
      <c r="B92" s="219"/>
      <c r="C92" s="219"/>
      <c r="D92" s="62"/>
      <c r="E92" s="220"/>
      <c r="F92" s="66"/>
      <c r="G92" s="220"/>
      <c r="H92" s="221"/>
      <c r="I92" s="210"/>
    </row>
    <row r="93" spans="1:13" s="37" customFormat="1" ht="16.25" customHeight="1">
      <c r="A93" s="58"/>
      <c r="B93" s="724" t="s">
        <v>853</v>
      </c>
      <c r="C93" s="725"/>
      <c r="D93" s="725"/>
      <c r="E93" s="725"/>
      <c r="F93" s="725"/>
      <c r="G93" s="725"/>
      <c r="H93" s="726"/>
      <c r="I93" s="59"/>
      <c r="J93" s="224"/>
      <c r="K93" s="224"/>
      <c r="L93" s="224"/>
      <c r="M93" s="224"/>
    </row>
    <row r="94" spans="1:13" s="215" customFormat="1" ht="16.25" customHeight="1">
      <c r="A94" s="210"/>
      <c r="B94" s="227" t="s">
        <v>834</v>
      </c>
      <c r="C94" s="228" t="s">
        <v>835</v>
      </c>
      <c r="D94" s="274">
        <f>SUMIF('Cennik i ilość nadgodzin'!L$14:L$51,"&gt;=1",'Cennik i ilość nadgodzin'!C$14:C$51)</f>
        <v>0</v>
      </c>
      <c r="E94" s="229">
        <f t="array" aca="1" ref="E94:E99" ca="1">TRANSPOSE('Cennik i ilość nadgodzin'!AY140:BD140)</f>
        <v>0</v>
      </c>
      <c r="F94" s="387">
        <f t="shared" ref="F94:F99" si="24">prowizja1</f>
        <v>0</v>
      </c>
      <c r="G94" s="230">
        <f t="shared" ref="G94:G99" ca="1" si="25">E94+E94*F94%</f>
        <v>0</v>
      </c>
      <c r="H94" s="367">
        <f t="shared" ref="H94:H99" si="26">IF(OR(kurs1="",kurs1=0),0,G94/kurs1)</f>
        <v>0</v>
      </c>
      <c r="I94" s="210"/>
    </row>
    <row r="95" spans="1:13" s="215" customFormat="1" ht="16.25" customHeight="1">
      <c r="A95" s="210"/>
      <c r="B95" s="227" t="s">
        <v>836</v>
      </c>
      <c r="C95" s="228" t="s">
        <v>837</v>
      </c>
      <c r="D95" s="274">
        <f>SUMIF('Cennik i ilość nadgodzin'!L$14:L$51,"&gt;=2",'Cennik i ilość nadgodzin'!C$14:C$51)</f>
        <v>0</v>
      </c>
      <c r="E95" s="229">
        <f ca="1"/>
        <v>0</v>
      </c>
      <c r="F95" s="387">
        <f t="shared" si="24"/>
        <v>0</v>
      </c>
      <c r="G95" s="230">
        <f t="shared" ca="1" si="25"/>
        <v>0</v>
      </c>
      <c r="H95" s="367">
        <f t="shared" si="26"/>
        <v>0</v>
      </c>
      <c r="I95" s="210"/>
    </row>
    <row r="96" spans="1:13" s="215" customFormat="1" ht="16.25" customHeight="1">
      <c r="A96" s="210"/>
      <c r="B96" s="227" t="s">
        <v>838</v>
      </c>
      <c r="C96" s="228" t="s">
        <v>839</v>
      </c>
      <c r="D96" s="274">
        <f>SUMIF('Cennik i ilość nadgodzin'!L$14:L$51,"&gt;=3",'Cennik i ilość nadgodzin'!C$14:C$51)</f>
        <v>0</v>
      </c>
      <c r="E96" s="229">
        <f ca="1"/>
        <v>0</v>
      </c>
      <c r="F96" s="387">
        <f t="shared" si="24"/>
        <v>0</v>
      </c>
      <c r="G96" s="230">
        <f t="shared" ca="1" si="25"/>
        <v>0</v>
      </c>
      <c r="H96" s="367">
        <f t="shared" si="26"/>
        <v>0</v>
      </c>
      <c r="I96" s="210"/>
    </row>
    <row r="97" spans="1:13" s="215" customFormat="1" ht="16.25" customHeight="1">
      <c r="A97" s="210"/>
      <c r="B97" s="227" t="s">
        <v>840</v>
      </c>
      <c r="C97" s="228" t="s">
        <v>841</v>
      </c>
      <c r="D97" s="274">
        <f>SUMIF('Cennik i ilość nadgodzin'!L$14:L$51,"&gt;=4",'Cennik i ilość nadgodzin'!C$14:C$51)</f>
        <v>0</v>
      </c>
      <c r="E97" s="229">
        <f ca="1"/>
        <v>0</v>
      </c>
      <c r="F97" s="387">
        <f t="shared" si="24"/>
        <v>0</v>
      </c>
      <c r="G97" s="230">
        <f t="shared" ca="1" si="25"/>
        <v>0</v>
      </c>
      <c r="H97" s="367">
        <f t="shared" si="26"/>
        <v>0</v>
      </c>
      <c r="I97" s="210"/>
    </row>
    <row r="98" spans="1:13" s="215" customFormat="1" ht="16.25" customHeight="1">
      <c r="A98" s="210"/>
      <c r="B98" s="227" t="s">
        <v>842</v>
      </c>
      <c r="C98" s="228" t="s">
        <v>843</v>
      </c>
      <c r="D98" s="274">
        <f>SUMIF('Cennik i ilość nadgodzin'!L$14:L$51,"&gt;=5",'Cennik i ilość nadgodzin'!C$14:C$51)</f>
        <v>0</v>
      </c>
      <c r="E98" s="229">
        <f ca="1"/>
        <v>0</v>
      </c>
      <c r="F98" s="387">
        <f t="shared" si="24"/>
        <v>0</v>
      </c>
      <c r="G98" s="230">
        <f t="shared" ca="1" si="25"/>
        <v>0</v>
      </c>
      <c r="H98" s="367">
        <f t="shared" si="26"/>
        <v>0</v>
      </c>
      <c r="I98" s="210"/>
    </row>
    <row r="99" spans="1:13" s="215" customFormat="1" ht="16.25" customHeight="1" thickBot="1">
      <c r="A99" s="210"/>
      <c r="B99" s="231" t="s">
        <v>844</v>
      </c>
      <c r="C99" s="232" t="s">
        <v>845</v>
      </c>
      <c r="D99" s="275">
        <f t="array" ref="D99">SUM(IF('Cennik i ilość nadgodzin'!L$14:L$51&gt;=6,'Cennik i ilość nadgodzin'!C$14:C$51*('Cennik i ilość nadgodzin'!L$14:L$51-5),0))</f>
        <v>0</v>
      </c>
      <c r="E99" s="233">
        <f ca="1"/>
        <v>0</v>
      </c>
      <c r="F99" s="388">
        <f t="shared" si="24"/>
        <v>0</v>
      </c>
      <c r="G99" s="234">
        <f t="shared" ca="1" si="25"/>
        <v>0</v>
      </c>
      <c r="H99" s="368">
        <f t="shared" si="26"/>
        <v>0</v>
      </c>
      <c r="I99" s="210"/>
    </row>
    <row r="100" spans="1:13" s="215" customFormat="1" ht="8" customHeight="1" thickBot="1">
      <c r="A100" s="210"/>
      <c r="B100" s="219"/>
      <c r="C100" s="219"/>
      <c r="D100" s="62"/>
      <c r="E100" s="220"/>
      <c r="F100" s="66"/>
      <c r="G100" s="220"/>
      <c r="H100" s="221"/>
      <c r="I100" s="210"/>
    </row>
    <row r="101" spans="1:13" s="5" customFormat="1" ht="16.25" customHeight="1" thickBot="1">
      <c r="A101" s="3"/>
      <c r="B101" s="29"/>
      <c r="C101" s="3"/>
      <c r="D101" s="3"/>
      <c r="E101" s="734" t="s">
        <v>892</v>
      </c>
      <c r="F101" s="735"/>
      <c r="G101" s="276">
        <f ca="1">SUM(G94:G99)</f>
        <v>0</v>
      </c>
      <c r="H101" s="369">
        <f>SUM(H94:H99)</f>
        <v>0</v>
      </c>
      <c r="I101" s="3"/>
    </row>
    <row r="102" spans="1:13" s="215" customFormat="1" ht="20" customHeight="1" thickBot="1">
      <c r="A102" s="210"/>
      <c r="B102" s="219"/>
      <c r="C102" s="219"/>
      <c r="D102" s="62"/>
      <c r="E102" s="220"/>
      <c r="F102" s="66"/>
      <c r="G102" s="220"/>
      <c r="H102" s="221"/>
      <c r="I102" s="210"/>
    </row>
    <row r="103" spans="1:13" s="37" customFormat="1" ht="16.25" customHeight="1">
      <c r="A103" s="58"/>
      <c r="B103" s="724" t="s">
        <v>854</v>
      </c>
      <c r="C103" s="725"/>
      <c r="D103" s="725"/>
      <c r="E103" s="725"/>
      <c r="F103" s="725"/>
      <c r="G103" s="725"/>
      <c r="H103" s="726"/>
      <c r="I103" s="59"/>
      <c r="J103" s="224"/>
      <c r="K103" s="224"/>
      <c r="L103" s="224"/>
      <c r="M103" s="224"/>
    </row>
    <row r="104" spans="1:13" s="215" customFormat="1" ht="16.25" customHeight="1">
      <c r="A104" s="210"/>
      <c r="B104" s="227" t="s">
        <v>834</v>
      </c>
      <c r="C104" s="228" t="s">
        <v>835</v>
      </c>
      <c r="D104" s="274">
        <f>SUMIF('Cennik i ilość nadgodzin'!M$14:M$51,"&gt;=1",'Cennik i ilość nadgodzin'!C$14:C$51)</f>
        <v>0</v>
      </c>
      <c r="E104" s="229">
        <f t="array" aca="1" ref="E104:E109" ca="1">TRANSPOSE('Cennik i ilość nadgodzin'!BE140:BJ140)</f>
        <v>0</v>
      </c>
      <c r="F104" s="387">
        <f t="shared" ref="F104:F109" si="27">prowizja1</f>
        <v>0</v>
      </c>
      <c r="G104" s="230">
        <f t="shared" ref="G104:G109" ca="1" si="28">E104+E104*F104%</f>
        <v>0</v>
      </c>
      <c r="H104" s="367">
        <f t="shared" ref="H104:H109" si="29">IF(OR(kurs1="",kurs1=0),0,G104/kurs1)</f>
        <v>0</v>
      </c>
      <c r="I104" s="210"/>
    </row>
    <row r="105" spans="1:13" s="215" customFormat="1" ht="16.25" customHeight="1">
      <c r="A105" s="210"/>
      <c r="B105" s="227" t="s">
        <v>836</v>
      </c>
      <c r="C105" s="228" t="s">
        <v>837</v>
      </c>
      <c r="D105" s="274">
        <f>SUMIF('Cennik i ilość nadgodzin'!M$14:M$51,"&gt;=2",'Cennik i ilość nadgodzin'!C$14:C$51)</f>
        <v>0</v>
      </c>
      <c r="E105" s="229">
        <f ca="1"/>
        <v>0</v>
      </c>
      <c r="F105" s="387">
        <f t="shared" si="27"/>
        <v>0</v>
      </c>
      <c r="G105" s="230">
        <f t="shared" ca="1" si="28"/>
        <v>0</v>
      </c>
      <c r="H105" s="367">
        <f t="shared" si="29"/>
        <v>0</v>
      </c>
      <c r="I105" s="210"/>
    </row>
    <row r="106" spans="1:13" s="215" customFormat="1" ht="16.25" customHeight="1">
      <c r="A106" s="210"/>
      <c r="B106" s="227" t="s">
        <v>838</v>
      </c>
      <c r="C106" s="228" t="s">
        <v>839</v>
      </c>
      <c r="D106" s="274">
        <f>SUMIF('Cennik i ilość nadgodzin'!M$14:M$51,"&gt;=3",'Cennik i ilość nadgodzin'!C$14:C$51)</f>
        <v>0</v>
      </c>
      <c r="E106" s="229">
        <f ca="1"/>
        <v>0</v>
      </c>
      <c r="F106" s="387">
        <f t="shared" si="27"/>
        <v>0</v>
      </c>
      <c r="G106" s="230">
        <f t="shared" ca="1" si="28"/>
        <v>0</v>
      </c>
      <c r="H106" s="367">
        <f t="shared" si="29"/>
        <v>0</v>
      </c>
      <c r="I106" s="210"/>
    </row>
    <row r="107" spans="1:13" s="215" customFormat="1" ht="16.25" customHeight="1">
      <c r="A107" s="210"/>
      <c r="B107" s="227" t="s">
        <v>840</v>
      </c>
      <c r="C107" s="228" t="s">
        <v>841</v>
      </c>
      <c r="D107" s="274">
        <f>SUMIF('Cennik i ilość nadgodzin'!M$14:M$51,"&gt;=4",'Cennik i ilość nadgodzin'!C$14:C$51)</f>
        <v>0</v>
      </c>
      <c r="E107" s="229">
        <f ca="1"/>
        <v>0</v>
      </c>
      <c r="F107" s="387">
        <f t="shared" si="27"/>
        <v>0</v>
      </c>
      <c r="G107" s="230">
        <f t="shared" ca="1" si="28"/>
        <v>0</v>
      </c>
      <c r="H107" s="367">
        <f t="shared" si="29"/>
        <v>0</v>
      </c>
      <c r="I107" s="210"/>
    </row>
    <row r="108" spans="1:13" s="215" customFormat="1" ht="16.25" customHeight="1">
      <c r="A108" s="210"/>
      <c r="B108" s="227" t="s">
        <v>842</v>
      </c>
      <c r="C108" s="228" t="s">
        <v>843</v>
      </c>
      <c r="D108" s="274">
        <f>SUMIF('Cennik i ilość nadgodzin'!M$14:M$51,"&gt;=5",'Cennik i ilość nadgodzin'!C$14:C$51)</f>
        <v>0</v>
      </c>
      <c r="E108" s="229">
        <f ca="1"/>
        <v>0</v>
      </c>
      <c r="F108" s="387">
        <f t="shared" si="27"/>
        <v>0</v>
      </c>
      <c r="G108" s="230">
        <f t="shared" ca="1" si="28"/>
        <v>0</v>
      </c>
      <c r="H108" s="367">
        <f t="shared" si="29"/>
        <v>0</v>
      </c>
      <c r="I108" s="210"/>
    </row>
    <row r="109" spans="1:13" s="215" customFormat="1" ht="16.25" customHeight="1" thickBot="1">
      <c r="A109" s="210"/>
      <c r="B109" s="231" t="s">
        <v>844</v>
      </c>
      <c r="C109" s="232" t="s">
        <v>845</v>
      </c>
      <c r="D109" s="275">
        <f t="array" ref="D109">SUM(IF('Cennik i ilość nadgodzin'!M$14:M$51&gt;=6,'Cennik i ilość nadgodzin'!C$14:C$51*('Cennik i ilość nadgodzin'!M$14:M$51-5),0))</f>
        <v>0</v>
      </c>
      <c r="E109" s="233">
        <f ca="1"/>
        <v>0</v>
      </c>
      <c r="F109" s="388">
        <f t="shared" si="27"/>
        <v>0</v>
      </c>
      <c r="G109" s="234">
        <f t="shared" ca="1" si="28"/>
        <v>0</v>
      </c>
      <c r="H109" s="368">
        <f t="shared" si="29"/>
        <v>0</v>
      </c>
      <c r="I109" s="210"/>
    </row>
    <row r="110" spans="1:13" s="215" customFormat="1" ht="8" customHeight="1" thickBot="1">
      <c r="A110" s="210"/>
      <c r="B110" s="219"/>
      <c r="C110" s="219"/>
      <c r="D110" s="62"/>
      <c r="E110" s="220"/>
      <c r="F110" s="66"/>
      <c r="G110" s="220"/>
      <c r="H110" s="221"/>
      <c r="I110" s="210"/>
    </row>
    <row r="111" spans="1:13" s="5" customFormat="1" ht="16.25" customHeight="1" thickBot="1">
      <c r="A111" s="3"/>
      <c r="B111" s="29"/>
      <c r="C111" s="3"/>
      <c r="D111" s="3"/>
      <c r="E111" s="734" t="s">
        <v>892</v>
      </c>
      <c r="F111" s="735"/>
      <c r="G111" s="276">
        <f ca="1">SUM(G104:G109)</f>
        <v>0</v>
      </c>
      <c r="H111" s="369">
        <f>SUM(H104:H109)</f>
        <v>0</v>
      </c>
      <c r="I111" s="3"/>
    </row>
    <row r="112" spans="1:13" s="215" customFormat="1" ht="12" customHeight="1">
      <c r="A112" s="210"/>
      <c r="B112" s="219"/>
      <c r="C112" s="219"/>
      <c r="D112" s="62"/>
      <c r="E112" s="220"/>
      <c r="F112" s="66"/>
      <c r="G112" s="220"/>
      <c r="H112" s="221"/>
      <c r="I112" s="210"/>
    </row>
    <row r="113" spans="1:13" s="215" customFormat="1" ht="21" customHeight="1">
      <c r="A113" s="210"/>
      <c r="B113" s="454" t="s">
        <v>88</v>
      </c>
      <c r="C113" s="439" t="s">
        <v>89</v>
      </c>
      <c r="D113" s="439" t="s">
        <v>961</v>
      </c>
      <c r="E113" s="439" t="s">
        <v>93</v>
      </c>
      <c r="F113" s="439" t="s">
        <v>94</v>
      </c>
      <c r="G113" s="456" t="s">
        <v>93</v>
      </c>
      <c r="H113" s="455" t="s">
        <v>832</v>
      </c>
      <c r="I113" s="210"/>
    </row>
    <row r="114" spans="1:13" s="215" customFormat="1" thickBot="1">
      <c r="A114" s="210"/>
      <c r="B114" s="219"/>
      <c r="C114" s="219"/>
      <c r="D114" s="62"/>
      <c r="E114" s="220"/>
      <c r="F114" s="66"/>
      <c r="G114" s="220"/>
      <c r="H114" s="221"/>
      <c r="I114" s="210"/>
    </row>
    <row r="115" spans="1:13" s="37" customFormat="1" ht="16.25" customHeight="1">
      <c r="A115" s="58"/>
      <c r="B115" s="724" t="s">
        <v>855</v>
      </c>
      <c r="C115" s="725"/>
      <c r="D115" s="725"/>
      <c r="E115" s="725"/>
      <c r="F115" s="725"/>
      <c r="G115" s="725"/>
      <c r="H115" s="726"/>
      <c r="I115" s="59"/>
      <c r="J115" s="224"/>
      <c r="K115" s="224"/>
      <c r="L115" s="224"/>
      <c r="M115" s="224"/>
    </row>
    <row r="116" spans="1:13" s="215" customFormat="1" ht="16.25" customHeight="1">
      <c r="A116" s="210"/>
      <c r="B116" s="227" t="s">
        <v>834</v>
      </c>
      <c r="C116" s="228" t="s">
        <v>835</v>
      </c>
      <c r="D116" s="274">
        <f>SUMIF('Cennik i ilość nadgodzin'!N$14:N$51,"&gt;=1",'Cennik i ilość nadgodzin'!C$14:C$51)</f>
        <v>0</v>
      </c>
      <c r="E116" s="229">
        <f t="array" aca="1" ref="E116:E121" ca="1">TRANSPOSE('Cennik i ilość nadgodzin'!BK140:BP140)</f>
        <v>0</v>
      </c>
      <c r="F116" s="387">
        <f t="shared" ref="F116:F121" si="30">prowizja1</f>
        <v>0</v>
      </c>
      <c r="G116" s="230">
        <f t="shared" ref="G116:G121" ca="1" si="31">E116+E116*F116%</f>
        <v>0</v>
      </c>
      <c r="H116" s="367">
        <f t="shared" ref="H116:H121" si="32">IF(OR(kurs1="",kurs1=0),0,G116/kurs1)</f>
        <v>0</v>
      </c>
      <c r="I116" s="210"/>
    </row>
    <row r="117" spans="1:13" s="215" customFormat="1" ht="16.25" customHeight="1">
      <c r="A117" s="210"/>
      <c r="B117" s="227" t="s">
        <v>836</v>
      </c>
      <c r="C117" s="228" t="s">
        <v>837</v>
      </c>
      <c r="D117" s="274">
        <f>SUMIF('Cennik i ilość nadgodzin'!N$14:N$51,"&gt;=2",'Cennik i ilość nadgodzin'!C$14:C$51)</f>
        <v>0</v>
      </c>
      <c r="E117" s="229">
        <f ca="1"/>
        <v>0</v>
      </c>
      <c r="F117" s="387">
        <f t="shared" si="30"/>
        <v>0</v>
      </c>
      <c r="G117" s="230">
        <f t="shared" ca="1" si="31"/>
        <v>0</v>
      </c>
      <c r="H117" s="367">
        <f t="shared" si="32"/>
        <v>0</v>
      </c>
      <c r="I117" s="210"/>
    </row>
    <row r="118" spans="1:13" s="215" customFormat="1" ht="16.25" customHeight="1">
      <c r="A118" s="210"/>
      <c r="B118" s="227" t="s">
        <v>838</v>
      </c>
      <c r="C118" s="228" t="s">
        <v>839</v>
      </c>
      <c r="D118" s="274">
        <f>SUMIF('Cennik i ilość nadgodzin'!N$14:N$51,"&gt;=3",'Cennik i ilość nadgodzin'!C$14:C$51)</f>
        <v>0</v>
      </c>
      <c r="E118" s="229">
        <f ca="1"/>
        <v>0</v>
      </c>
      <c r="F118" s="387">
        <f t="shared" si="30"/>
        <v>0</v>
      </c>
      <c r="G118" s="230">
        <f t="shared" ca="1" si="31"/>
        <v>0</v>
      </c>
      <c r="H118" s="367">
        <f t="shared" si="32"/>
        <v>0</v>
      </c>
      <c r="I118" s="210"/>
    </row>
    <row r="119" spans="1:13" s="215" customFormat="1" ht="16.25" customHeight="1">
      <c r="A119" s="210"/>
      <c r="B119" s="227" t="s">
        <v>840</v>
      </c>
      <c r="C119" s="228" t="s">
        <v>841</v>
      </c>
      <c r="D119" s="274">
        <f>SUMIF('Cennik i ilość nadgodzin'!N$14:N$51,"&gt;=4",'Cennik i ilość nadgodzin'!C$14:C$51)</f>
        <v>0</v>
      </c>
      <c r="E119" s="229">
        <f ca="1"/>
        <v>0</v>
      </c>
      <c r="F119" s="387">
        <f t="shared" si="30"/>
        <v>0</v>
      </c>
      <c r="G119" s="230">
        <f t="shared" ca="1" si="31"/>
        <v>0</v>
      </c>
      <c r="H119" s="367">
        <f t="shared" si="32"/>
        <v>0</v>
      </c>
      <c r="I119" s="210"/>
    </row>
    <row r="120" spans="1:13" s="215" customFormat="1" ht="16.25" customHeight="1">
      <c r="A120" s="210"/>
      <c r="B120" s="227" t="s">
        <v>842</v>
      </c>
      <c r="C120" s="228" t="s">
        <v>843</v>
      </c>
      <c r="D120" s="274">
        <f>SUMIF('Cennik i ilość nadgodzin'!N$14:N$51,"&gt;=5",'Cennik i ilość nadgodzin'!C$14:C$51)</f>
        <v>0</v>
      </c>
      <c r="E120" s="229">
        <f ca="1"/>
        <v>0</v>
      </c>
      <c r="F120" s="387">
        <f t="shared" si="30"/>
        <v>0</v>
      </c>
      <c r="G120" s="230">
        <f t="shared" ca="1" si="31"/>
        <v>0</v>
      </c>
      <c r="H120" s="367">
        <f t="shared" si="32"/>
        <v>0</v>
      </c>
      <c r="I120" s="210"/>
    </row>
    <row r="121" spans="1:13" s="215" customFormat="1" ht="16.25" customHeight="1" thickBot="1">
      <c r="A121" s="210"/>
      <c r="B121" s="231" t="s">
        <v>844</v>
      </c>
      <c r="C121" s="232" t="s">
        <v>845</v>
      </c>
      <c r="D121" s="275">
        <f t="array" ref="D121">SUM(IF('Cennik i ilość nadgodzin'!N$14:N$51&gt;=6,'Cennik i ilość nadgodzin'!C$14:C$51*('Cennik i ilość nadgodzin'!N$14:N$51-5),0))</f>
        <v>0</v>
      </c>
      <c r="E121" s="233">
        <f ca="1"/>
        <v>0</v>
      </c>
      <c r="F121" s="388">
        <f t="shared" si="30"/>
        <v>0</v>
      </c>
      <c r="G121" s="234">
        <f t="shared" ca="1" si="31"/>
        <v>0</v>
      </c>
      <c r="H121" s="368">
        <f t="shared" si="32"/>
        <v>0</v>
      </c>
      <c r="I121" s="210"/>
    </row>
    <row r="122" spans="1:13" s="215" customFormat="1" ht="8" customHeight="1" thickBot="1">
      <c r="A122" s="210"/>
      <c r="B122" s="219"/>
      <c r="C122" s="219"/>
      <c r="D122" s="62"/>
      <c r="E122" s="220"/>
      <c r="F122" s="66"/>
      <c r="G122" s="220"/>
      <c r="H122" s="221"/>
      <c r="I122" s="210"/>
    </row>
    <row r="123" spans="1:13" s="5" customFormat="1" ht="16.25" customHeight="1" thickBot="1">
      <c r="A123" s="3"/>
      <c r="B123" s="29"/>
      <c r="C123" s="3"/>
      <c r="D123" s="3"/>
      <c r="E123" s="734" t="s">
        <v>892</v>
      </c>
      <c r="F123" s="735"/>
      <c r="G123" s="276">
        <f ca="1">SUM(G116:G121)</f>
        <v>0</v>
      </c>
      <c r="H123" s="369">
        <f>SUM(H116:H121)</f>
        <v>0</v>
      </c>
      <c r="I123" s="3"/>
    </row>
    <row r="124" spans="1:13" s="215" customFormat="1" ht="20" customHeight="1" thickBot="1">
      <c r="A124" s="210"/>
      <c r="B124" s="219"/>
      <c r="C124" s="219"/>
      <c r="D124" s="62"/>
      <c r="E124" s="220"/>
      <c r="F124" s="66"/>
      <c r="G124" s="220"/>
      <c r="H124" s="221"/>
      <c r="I124" s="210"/>
    </row>
    <row r="125" spans="1:13" s="37" customFormat="1" ht="16.25" customHeight="1">
      <c r="A125" s="58"/>
      <c r="B125" s="724" t="s">
        <v>856</v>
      </c>
      <c r="C125" s="725"/>
      <c r="D125" s="725"/>
      <c r="E125" s="725"/>
      <c r="F125" s="725"/>
      <c r="G125" s="725"/>
      <c r="H125" s="726"/>
      <c r="I125" s="59"/>
      <c r="J125" s="224"/>
      <c r="K125" s="224"/>
      <c r="L125" s="224"/>
      <c r="M125" s="224"/>
    </row>
    <row r="126" spans="1:13" s="215" customFormat="1" ht="16.25" customHeight="1">
      <c r="A126" s="210"/>
      <c r="B126" s="227" t="s">
        <v>834</v>
      </c>
      <c r="C126" s="228" t="s">
        <v>835</v>
      </c>
      <c r="D126" s="274">
        <f>SUMIF('Cennik i ilość nadgodzin'!O$14:O$51,"&gt;=1",'Cennik i ilość nadgodzin'!C$14:C$51)</f>
        <v>0</v>
      </c>
      <c r="E126" s="229">
        <f t="array" aca="1" ref="E126:E131" ca="1">TRANSPOSE('Cennik i ilość nadgodzin'!BQ140:BV140)</f>
        <v>0</v>
      </c>
      <c r="F126" s="387">
        <f t="shared" ref="F126:F131" si="33">prowizja1</f>
        <v>0</v>
      </c>
      <c r="G126" s="230">
        <f t="shared" ref="G126:G131" ca="1" si="34">E126+E126*F126%</f>
        <v>0</v>
      </c>
      <c r="H126" s="367">
        <f t="shared" ref="H126:H131" si="35">IF(OR(kurs1="",kurs1=0),0,G126/kurs1)</f>
        <v>0</v>
      </c>
      <c r="I126" s="210"/>
    </row>
    <row r="127" spans="1:13" s="215" customFormat="1" ht="16.25" customHeight="1">
      <c r="A127" s="210"/>
      <c r="B127" s="227" t="s">
        <v>836</v>
      </c>
      <c r="C127" s="228" t="s">
        <v>837</v>
      </c>
      <c r="D127" s="274">
        <f>SUMIF('Cennik i ilość nadgodzin'!O$14:O$51,"&gt;=2",'Cennik i ilość nadgodzin'!C$14:C$51)</f>
        <v>0</v>
      </c>
      <c r="E127" s="229">
        <f ca="1"/>
        <v>0</v>
      </c>
      <c r="F127" s="387">
        <f t="shared" si="33"/>
        <v>0</v>
      </c>
      <c r="G127" s="230">
        <f t="shared" ca="1" si="34"/>
        <v>0</v>
      </c>
      <c r="H127" s="367">
        <f t="shared" si="35"/>
        <v>0</v>
      </c>
      <c r="I127" s="210"/>
    </row>
    <row r="128" spans="1:13" s="215" customFormat="1" ht="16.25" customHeight="1">
      <c r="A128" s="210"/>
      <c r="B128" s="227" t="s">
        <v>838</v>
      </c>
      <c r="C128" s="228" t="s">
        <v>839</v>
      </c>
      <c r="D128" s="274">
        <f>SUMIF('Cennik i ilość nadgodzin'!O$14:O$51,"&gt;=3",'Cennik i ilość nadgodzin'!C$14:C$51)</f>
        <v>0</v>
      </c>
      <c r="E128" s="229">
        <f ca="1"/>
        <v>0</v>
      </c>
      <c r="F128" s="387">
        <f t="shared" si="33"/>
        <v>0</v>
      </c>
      <c r="G128" s="230">
        <f t="shared" ca="1" si="34"/>
        <v>0</v>
      </c>
      <c r="H128" s="367">
        <f t="shared" si="35"/>
        <v>0</v>
      </c>
      <c r="I128" s="210"/>
    </row>
    <row r="129" spans="1:13" s="215" customFormat="1" ht="16.25" customHeight="1">
      <c r="A129" s="210"/>
      <c r="B129" s="227" t="s">
        <v>840</v>
      </c>
      <c r="C129" s="228" t="s">
        <v>841</v>
      </c>
      <c r="D129" s="274">
        <f>SUMIF('Cennik i ilość nadgodzin'!O$14:O$51,"&gt;=4",'Cennik i ilość nadgodzin'!C$14:C$51)</f>
        <v>0</v>
      </c>
      <c r="E129" s="229">
        <f ca="1"/>
        <v>0</v>
      </c>
      <c r="F129" s="387">
        <f t="shared" si="33"/>
        <v>0</v>
      </c>
      <c r="G129" s="230">
        <f t="shared" ca="1" si="34"/>
        <v>0</v>
      </c>
      <c r="H129" s="367">
        <f t="shared" si="35"/>
        <v>0</v>
      </c>
      <c r="I129" s="210"/>
    </row>
    <row r="130" spans="1:13" s="215" customFormat="1" ht="16.25" customHeight="1">
      <c r="A130" s="210"/>
      <c r="B130" s="227" t="s">
        <v>842</v>
      </c>
      <c r="C130" s="228" t="s">
        <v>843</v>
      </c>
      <c r="D130" s="274">
        <f>SUMIF('Cennik i ilość nadgodzin'!O$14:O$51,"&gt;=5",'Cennik i ilość nadgodzin'!C$14:C$51)</f>
        <v>0</v>
      </c>
      <c r="E130" s="229">
        <f ca="1"/>
        <v>0</v>
      </c>
      <c r="F130" s="387">
        <f t="shared" si="33"/>
        <v>0</v>
      </c>
      <c r="G130" s="230">
        <f t="shared" ca="1" si="34"/>
        <v>0</v>
      </c>
      <c r="H130" s="367">
        <f t="shared" si="35"/>
        <v>0</v>
      </c>
      <c r="I130" s="210"/>
    </row>
    <row r="131" spans="1:13" s="215" customFormat="1" ht="16.25" customHeight="1" thickBot="1">
      <c r="A131" s="210"/>
      <c r="B131" s="231" t="s">
        <v>844</v>
      </c>
      <c r="C131" s="232" t="s">
        <v>845</v>
      </c>
      <c r="D131" s="275">
        <f t="array" ref="D131">SUM(IF('Cennik i ilość nadgodzin'!O$14:O$51&gt;=6,'Cennik i ilość nadgodzin'!C$14:C$51*('Cennik i ilość nadgodzin'!O$14:O$51-5),0))</f>
        <v>0</v>
      </c>
      <c r="E131" s="233">
        <f ca="1"/>
        <v>0</v>
      </c>
      <c r="F131" s="388">
        <f t="shared" si="33"/>
        <v>0</v>
      </c>
      <c r="G131" s="234">
        <f t="shared" ca="1" si="34"/>
        <v>0</v>
      </c>
      <c r="H131" s="368">
        <f t="shared" si="35"/>
        <v>0</v>
      </c>
      <c r="I131" s="210"/>
    </row>
    <row r="132" spans="1:13" s="215" customFormat="1" ht="8" customHeight="1" thickBot="1">
      <c r="A132" s="210"/>
      <c r="B132" s="219"/>
      <c r="C132" s="219"/>
      <c r="D132" s="62"/>
      <c r="E132" s="220"/>
      <c r="F132" s="66"/>
      <c r="G132" s="220"/>
      <c r="H132" s="221"/>
      <c r="I132" s="210"/>
    </row>
    <row r="133" spans="1:13" s="5" customFormat="1" ht="16.25" customHeight="1" thickBot="1">
      <c r="A133" s="3"/>
      <c r="B133" s="29"/>
      <c r="C133" s="3"/>
      <c r="D133" s="3"/>
      <c r="E133" s="734" t="s">
        <v>892</v>
      </c>
      <c r="F133" s="735"/>
      <c r="G133" s="276">
        <f ca="1">SUM(G126:G131)</f>
        <v>0</v>
      </c>
      <c r="H133" s="369">
        <f>SUM(H126:H131)</f>
        <v>0</v>
      </c>
      <c r="I133" s="3"/>
    </row>
    <row r="134" spans="1:13" s="215" customFormat="1" ht="20" customHeight="1" thickBot="1">
      <c r="A134" s="210"/>
      <c r="B134" s="219"/>
      <c r="C134" s="219"/>
      <c r="D134" s="62"/>
      <c r="E134" s="220"/>
      <c r="F134" s="66"/>
      <c r="G134" s="220"/>
      <c r="H134" s="221"/>
      <c r="I134" s="210"/>
    </row>
    <row r="135" spans="1:13" s="37" customFormat="1" ht="16.25" customHeight="1">
      <c r="A135" s="58"/>
      <c r="B135" s="724" t="s">
        <v>857</v>
      </c>
      <c r="C135" s="725"/>
      <c r="D135" s="725"/>
      <c r="E135" s="725"/>
      <c r="F135" s="725"/>
      <c r="G135" s="725"/>
      <c r="H135" s="726"/>
      <c r="I135" s="59"/>
      <c r="J135" s="224"/>
      <c r="K135" s="224"/>
      <c r="L135" s="224"/>
      <c r="M135" s="224"/>
    </row>
    <row r="136" spans="1:13" s="215" customFormat="1" ht="16.25" customHeight="1">
      <c r="A136" s="210"/>
      <c r="B136" s="227" t="s">
        <v>834</v>
      </c>
      <c r="C136" s="228" t="s">
        <v>835</v>
      </c>
      <c r="D136" s="274">
        <f>SUMIF('Cennik i ilość nadgodzin'!P$14:P$51,"&gt;=1",'Cennik i ilość nadgodzin'!C$14:C$51)</f>
        <v>0</v>
      </c>
      <c r="E136" s="229">
        <f t="array" aca="1" ref="E136:E141" ca="1">TRANSPOSE('Cennik i ilość nadgodzin'!BW140:CB140)</f>
        <v>0</v>
      </c>
      <c r="F136" s="387">
        <f t="shared" ref="F136:F141" si="36">prowizja1</f>
        <v>0</v>
      </c>
      <c r="G136" s="230">
        <f t="shared" ref="G136:G141" ca="1" si="37">E136+E136*F136%</f>
        <v>0</v>
      </c>
      <c r="H136" s="367">
        <f t="shared" ref="H136:H141" si="38">IF(OR(kurs1="",kurs1=0),0,G136/kurs1)</f>
        <v>0</v>
      </c>
      <c r="I136" s="210"/>
    </row>
    <row r="137" spans="1:13" s="215" customFormat="1" ht="16.25" customHeight="1">
      <c r="A137" s="210"/>
      <c r="B137" s="227" t="s">
        <v>836</v>
      </c>
      <c r="C137" s="228" t="s">
        <v>837</v>
      </c>
      <c r="D137" s="274">
        <f>SUMIF('Cennik i ilość nadgodzin'!P$14:P$51,"&gt;=2",'Cennik i ilość nadgodzin'!C$14:C$51)</f>
        <v>0</v>
      </c>
      <c r="E137" s="229">
        <f ca="1"/>
        <v>0</v>
      </c>
      <c r="F137" s="387">
        <f t="shared" si="36"/>
        <v>0</v>
      </c>
      <c r="G137" s="230">
        <f t="shared" ca="1" si="37"/>
        <v>0</v>
      </c>
      <c r="H137" s="367">
        <f t="shared" si="38"/>
        <v>0</v>
      </c>
      <c r="I137" s="210"/>
    </row>
    <row r="138" spans="1:13" s="215" customFormat="1" ht="16.25" customHeight="1">
      <c r="A138" s="210"/>
      <c r="B138" s="227" t="s">
        <v>838</v>
      </c>
      <c r="C138" s="228" t="s">
        <v>839</v>
      </c>
      <c r="D138" s="274">
        <f>SUMIF('Cennik i ilość nadgodzin'!P$14:P$51,"&gt;=3",'Cennik i ilość nadgodzin'!C$14:C$51)</f>
        <v>0</v>
      </c>
      <c r="E138" s="229">
        <f ca="1"/>
        <v>0</v>
      </c>
      <c r="F138" s="387">
        <f t="shared" si="36"/>
        <v>0</v>
      </c>
      <c r="G138" s="230">
        <f t="shared" ca="1" si="37"/>
        <v>0</v>
      </c>
      <c r="H138" s="367">
        <f t="shared" si="38"/>
        <v>0</v>
      </c>
      <c r="I138" s="210"/>
    </row>
    <row r="139" spans="1:13" s="215" customFormat="1" ht="16.25" customHeight="1">
      <c r="A139" s="210"/>
      <c r="B139" s="227" t="s">
        <v>840</v>
      </c>
      <c r="C139" s="228" t="s">
        <v>841</v>
      </c>
      <c r="D139" s="274">
        <f>SUMIF('Cennik i ilość nadgodzin'!P$14:P$51,"&gt;=4",'Cennik i ilość nadgodzin'!C$14:C$51)</f>
        <v>0</v>
      </c>
      <c r="E139" s="229">
        <f ca="1"/>
        <v>0</v>
      </c>
      <c r="F139" s="387">
        <f t="shared" si="36"/>
        <v>0</v>
      </c>
      <c r="G139" s="230">
        <f t="shared" ca="1" si="37"/>
        <v>0</v>
      </c>
      <c r="H139" s="367">
        <f t="shared" si="38"/>
        <v>0</v>
      </c>
      <c r="I139" s="210"/>
    </row>
    <row r="140" spans="1:13" s="215" customFormat="1" ht="16.25" customHeight="1">
      <c r="A140" s="210"/>
      <c r="B140" s="227" t="s">
        <v>842</v>
      </c>
      <c r="C140" s="228" t="s">
        <v>843</v>
      </c>
      <c r="D140" s="274">
        <f>SUMIF('Cennik i ilość nadgodzin'!P$14:P$51,"&gt;=5",'Cennik i ilość nadgodzin'!C$14:C$51)</f>
        <v>0</v>
      </c>
      <c r="E140" s="229">
        <f ca="1"/>
        <v>0</v>
      </c>
      <c r="F140" s="387">
        <f t="shared" si="36"/>
        <v>0</v>
      </c>
      <c r="G140" s="230">
        <f t="shared" ca="1" si="37"/>
        <v>0</v>
      </c>
      <c r="H140" s="367">
        <f t="shared" si="38"/>
        <v>0</v>
      </c>
      <c r="I140" s="210"/>
    </row>
    <row r="141" spans="1:13" s="215" customFormat="1" ht="16.25" customHeight="1" thickBot="1">
      <c r="A141" s="210"/>
      <c r="B141" s="231" t="s">
        <v>844</v>
      </c>
      <c r="C141" s="232" t="s">
        <v>845</v>
      </c>
      <c r="D141" s="275">
        <f t="array" ref="D141">SUM(IF('Cennik i ilość nadgodzin'!P$14:P$51&gt;=6,'Cennik i ilość nadgodzin'!C$14:C$51*('Cennik i ilość nadgodzin'!P$14:P$51-5),0))</f>
        <v>0</v>
      </c>
      <c r="E141" s="233">
        <f ca="1"/>
        <v>0</v>
      </c>
      <c r="F141" s="388">
        <f t="shared" si="36"/>
        <v>0</v>
      </c>
      <c r="G141" s="234">
        <f t="shared" ca="1" si="37"/>
        <v>0</v>
      </c>
      <c r="H141" s="368">
        <f t="shared" si="38"/>
        <v>0</v>
      </c>
      <c r="I141" s="210"/>
    </row>
    <row r="142" spans="1:13" s="215" customFormat="1" ht="20" customHeight="1" thickBot="1">
      <c r="A142" s="210"/>
      <c r="B142" s="219"/>
      <c r="C142" s="219"/>
      <c r="D142" s="62"/>
      <c r="E142" s="220"/>
      <c r="F142" s="66"/>
      <c r="G142" s="220"/>
      <c r="H142" s="221"/>
      <c r="I142" s="210"/>
    </row>
    <row r="143" spans="1:13" s="5" customFormat="1" ht="16.25" customHeight="1" thickBot="1">
      <c r="A143" s="3"/>
      <c r="B143" s="29"/>
      <c r="C143" s="3"/>
      <c r="D143" s="3"/>
      <c r="E143" s="734" t="s">
        <v>892</v>
      </c>
      <c r="F143" s="735"/>
      <c r="G143" s="276">
        <f ca="1">SUM(G136:G141)</f>
        <v>0</v>
      </c>
      <c r="H143" s="369">
        <f>SUM(H136:H141)</f>
        <v>0</v>
      </c>
      <c r="I143" s="3"/>
    </row>
    <row r="144" spans="1:13" s="215" customFormat="1" ht="12.75" customHeight="1" thickBot="1">
      <c r="A144" s="210"/>
      <c r="B144" s="219"/>
      <c r="C144" s="219"/>
      <c r="D144" s="62"/>
      <c r="E144" s="220"/>
      <c r="F144" s="66"/>
      <c r="G144" s="220"/>
      <c r="H144" s="221"/>
      <c r="I144" s="210"/>
    </row>
    <row r="145" spans="1:9" s="5" customFormat="1" ht="16.25" customHeight="1" thickBot="1">
      <c r="A145" s="3"/>
      <c r="B145" s="3"/>
      <c r="C145" s="3"/>
      <c r="D145" s="3"/>
      <c r="E145" s="736" t="s">
        <v>893</v>
      </c>
      <c r="F145" s="737"/>
      <c r="G145" s="276">
        <f ca="1">SUM(G19,G29,G39,G49,G59,G71,G81,G91,G101,G111,G123,G133,G143)</f>
        <v>0</v>
      </c>
      <c r="H145" s="370">
        <f>SUM(H19,H29,H39,H49,H59,H71,H81,H91,H101,H111,H123,H133,H143)</f>
        <v>0</v>
      </c>
      <c r="I145" s="3"/>
    </row>
    <row r="146" spans="1:9" s="5" customFormat="1" ht="13.5" customHeight="1">
      <c r="A146" s="3"/>
      <c r="B146" s="3"/>
      <c r="C146" s="3"/>
      <c r="D146" s="224"/>
      <c r="E146" s="224"/>
      <c r="F146" s="50"/>
      <c r="G146" s="225"/>
      <c r="H146" s="226"/>
      <c r="I146" s="3"/>
    </row>
    <row r="147" spans="1:9" s="5" customFormat="1">
      <c r="A147" s="43"/>
      <c r="B147" s="43"/>
      <c r="C147" s="43"/>
      <c r="D147" s="43"/>
      <c r="E147" s="43"/>
      <c r="F147" s="43"/>
      <c r="G147" s="43"/>
      <c r="H147" s="43"/>
      <c r="I147" s="43"/>
    </row>
    <row r="148" spans="1:9" s="5" customFormat="1">
      <c r="A148" s="43"/>
      <c r="I148" s="43"/>
    </row>
    <row r="149" spans="1:9" s="5" customFormat="1">
      <c r="A149" s="43"/>
      <c r="I149" s="43"/>
    </row>
  </sheetData>
  <sheetProtection sheet="1" selectLockedCells="1"/>
  <mergeCells count="30">
    <mergeCell ref="B125:H125"/>
    <mergeCell ref="E133:F133"/>
    <mergeCell ref="B135:H135"/>
    <mergeCell ref="E91:F91"/>
    <mergeCell ref="B93:H93"/>
    <mergeCell ref="E101:F101"/>
    <mergeCell ref="B103:H103"/>
    <mergeCell ref="E111:F111"/>
    <mergeCell ref="E143:F143"/>
    <mergeCell ref="E145:F145"/>
    <mergeCell ref="B83:H83"/>
    <mergeCell ref="E29:F29"/>
    <mergeCell ref="B31:H31"/>
    <mergeCell ref="E39:F39"/>
    <mergeCell ref="B41:H41"/>
    <mergeCell ref="E49:F49"/>
    <mergeCell ref="B51:H51"/>
    <mergeCell ref="E59:F59"/>
    <mergeCell ref="B63:H63"/>
    <mergeCell ref="E71:F71"/>
    <mergeCell ref="B73:H73"/>
    <mergeCell ref="E81:F81"/>
    <mergeCell ref="B115:H115"/>
    <mergeCell ref="E123:F123"/>
    <mergeCell ref="B21:H21"/>
    <mergeCell ref="B2:I2"/>
    <mergeCell ref="B4:H4"/>
    <mergeCell ref="B5:H5"/>
    <mergeCell ref="B11:H11"/>
    <mergeCell ref="E19:F19"/>
  </mergeCells>
  <printOptions horizontalCentered="1"/>
  <pageMargins left="0.39370078740157483" right="0.39370078740157483" top="0.39370078740157483" bottom="0.39370078740157483" header="0.39370078740157483" footer="0.31496062992125984"/>
  <pageSetup paperSize="9" scale="77" firstPageNumber="0" fitToHeight="0" orientation="portrait" horizontalDpi="300" verticalDpi="300" r:id="rId1"/>
  <headerFooter scaleWithDoc="0">
    <oddFooter>&amp;L&amp;"Verdana,Normalny"&amp;8&amp;F, str. &amp;P z &amp;N&amp;R&amp;G</oddFooter>
  </headerFooter>
  <rowBreaks count="2" manualBreakCount="2">
    <brk id="59" min="1" max="7" man="1"/>
    <brk id="111" min="1" max="7" man="1"/>
  </rowBreaks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CFCF5-B191-4E84-B37F-A89D0934AB85}">
  <sheetPr codeName="Arkusz5">
    <pageSetUpPr fitToPage="1"/>
  </sheetPr>
  <dimension ref="A1:CY153"/>
  <sheetViews>
    <sheetView showGridLines="0" zoomScaleNormal="100" workbookViewId="0">
      <selection activeCell="C56" sqref="C56:D56"/>
    </sheetView>
  </sheetViews>
  <sheetFormatPr baseColWidth="10" defaultColWidth="0" defaultRowHeight="13" zeroHeight="1"/>
  <cols>
    <col min="1" max="1" width="3.33203125" style="207" customWidth="1"/>
    <col min="2" max="2" width="16.6640625" style="207" bestFit="1" customWidth="1"/>
    <col min="3" max="3" width="11.5" style="207" customWidth="1"/>
    <col min="4" max="16" width="8.6640625" style="207" customWidth="1"/>
    <col min="17" max="17" width="2.6640625" style="207" customWidth="1"/>
    <col min="18" max="103" width="6.5" style="207" hidden="1" customWidth="1"/>
    <col min="104" max="16384" width="9.1640625" style="207" hidden="1"/>
  </cols>
  <sheetData>
    <row r="1" spans="2:23" ht="12.5" customHeight="1"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</row>
    <row r="2" spans="2:23" ht="53" customHeight="1">
      <c r="B2" s="401"/>
      <c r="C2" s="560"/>
      <c r="D2" s="560"/>
      <c r="E2" s="560"/>
      <c r="F2" s="560"/>
      <c r="G2" s="560"/>
      <c r="H2" s="560"/>
      <c r="I2" s="560"/>
      <c r="J2" s="401"/>
      <c r="K2" s="401"/>
      <c r="L2" s="401"/>
      <c r="M2" s="401"/>
      <c r="N2" s="401"/>
      <c r="O2" s="401"/>
      <c r="P2" s="401"/>
    </row>
    <row r="3" spans="2:23" ht="11.75" customHeight="1" thickBot="1">
      <c r="B3" s="401"/>
      <c r="C3" s="401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</row>
    <row r="4" spans="2:23" s="206" customFormat="1" ht="72" customHeight="1">
      <c r="B4" s="750" t="s">
        <v>0</v>
      </c>
      <c r="C4" s="729"/>
      <c r="D4" s="729"/>
      <c r="E4" s="729"/>
      <c r="F4" s="729"/>
      <c r="G4" s="729"/>
      <c r="H4" s="729"/>
      <c r="I4" s="729"/>
      <c r="J4" s="729"/>
      <c r="K4" s="729"/>
      <c r="L4" s="729"/>
      <c r="M4" s="729"/>
      <c r="N4" s="729"/>
      <c r="O4" s="729"/>
      <c r="P4" s="751"/>
    </row>
    <row r="5" spans="2:23" s="249" customFormat="1" ht="12" customHeight="1" thickBot="1">
      <c r="B5" s="752"/>
      <c r="C5" s="753"/>
      <c r="D5" s="753"/>
      <c r="E5" s="753"/>
      <c r="F5" s="753"/>
      <c r="G5" s="753"/>
      <c r="H5" s="753"/>
      <c r="I5" s="753"/>
      <c r="J5" s="753"/>
      <c r="K5" s="753"/>
      <c r="L5" s="753"/>
      <c r="M5" s="753"/>
      <c r="N5" s="753"/>
      <c r="O5" s="753"/>
      <c r="P5" s="754"/>
      <c r="Q5" s="248"/>
      <c r="R5" s="248"/>
      <c r="S5" s="248"/>
      <c r="T5" s="248"/>
      <c r="U5" s="248"/>
      <c r="V5" s="248"/>
      <c r="W5" s="248"/>
    </row>
    <row r="6" spans="2:23" ht="11.75" customHeight="1">
      <c r="B6" s="250"/>
      <c r="C6" s="251"/>
      <c r="D6" s="250"/>
      <c r="E6" s="252"/>
      <c r="F6" s="253"/>
      <c r="G6" s="253"/>
      <c r="H6" s="254"/>
      <c r="I6" s="253"/>
      <c r="J6" s="255"/>
      <c r="K6" s="255"/>
      <c r="L6" s="255"/>
      <c r="M6" s="255"/>
      <c r="N6" s="255"/>
      <c r="O6" s="255"/>
      <c r="P6" s="255"/>
    </row>
    <row r="7" spans="2:23" s="243" customFormat="1" ht="20" customHeight="1" thickBot="1">
      <c r="B7" s="675" t="s">
        <v>972</v>
      </c>
      <c r="C7" s="675"/>
      <c r="D7" s="675"/>
      <c r="E7" s="675"/>
      <c r="F7" s="675"/>
      <c r="G7" s="675"/>
      <c r="H7" s="675"/>
      <c r="I7" s="675"/>
      <c r="J7" s="675"/>
      <c r="K7" s="675"/>
      <c r="L7" s="675"/>
      <c r="M7" s="675"/>
      <c r="N7" s="675"/>
      <c r="O7" s="675"/>
      <c r="P7" s="675"/>
    </row>
    <row r="8" spans="2:23" ht="18.75" customHeight="1">
      <c r="B8" s="744" t="s">
        <v>975</v>
      </c>
      <c r="C8" s="745"/>
      <c r="D8" s="745"/>
      <c r="E8" s="745"/>
      <c r="F8" s="745"/>
      <c r="G8" s="745"/>
      <c r="H8" s="745"/>
      <c r="I8" s="745"/>
      <c r="J8" s="745"/>
      <c r="K8" s="745"/>
      <c r="L8" s="745"/>
      <c r="M8" s="745"/>
      <c r="N8" s="745"/>
      <c r="O8" s="745"/>
      <c r="P8" s="746"/>
    </row>
    <row r="9" spans="2:23" ht="40.25" customHeight="1">
      <c r="B9" s="744"/>
      <c r="C9" s="745"/>
      <c r="D9" s="745"/>
      <c r="E9" s="745"/>
      <c r="F9" s="745"/>
      <c r="G9" s="745"/>
      <c r="H9" s="745"/>
      <c r="I9" s="745"/>
      <c r="J9" s="745"/>
      <c r="K9" s="745"/>
      <c r="L9" s="745"/>
      <c r="M9" s="745"/>
      <c r="N9" s="745"/>
      <c r="O9" s="745"/>
      <c r="P9" s="746"/>
    </row>
    <row r="10" spans="2:23" ht="16.25" customHeight="1" thickBot="1">
      <c r="B10" s="747"/>
      <c r="C10" s="748"/>
      <c r="D10" s="748"/>
      <c r="E10" s="748"/>
      <c r="F10" s="748"/>
      <c r="G10" s="748"/>
      <c r="H10" s="748"/>
      <c r="I10" s="748"/>
      <c r="J10" s="748"/>
      <c r="K10" s="748"/>
      <c r="L10" s="748"/>
      <c r="M10" s="748"/>
      <c r="N10" s="748"/>
      <c r="O10" s="748"/>
      <c r="P10" s="749"/>
    </row>
    <row r="11" spans="2:23" ht="15" customHeight="1"/>
    <row r="12" spans="2:23" ht="20" customHeight="1" thickBot="1">
      <c r="B12" s="675" t="s">
        <v>973</v>
      </c>
      <c r="C12" s="675"/>
      <c r="D12" s="675"/>
      <c r="E12" s="675"/>
      <c r="F12" s="675"/>
      <c r="G12" s="675"/>
      <c r="H12" s="675"/>
      <c r="I12" s="675"/>
      <c r="J12" s="675"/>
      <c r="K12" s="675"/>
      <c r="L12" s="675"/>
      <c r="M12" s="675"/>
      <c r="N12" s="675"/>
      <c r="O12" s="675"/>
      <c r="P12" s="675"/>
    </row>
    <row r="13" spans="2:23" ht="30" customHeight="1" thickBot="1">
      <c r="B13" s="524" t="s">
        <v>872</v>
      </c>
      <c r="C13" s="525" t="s">
        <v>968</v>
      </c>
      <c r="D13" s="526" t="s">
        <v>833</v>
      </c>
      <c r="E13" s="526" t="s">
        <v>846</v>
      </c>
      <c r="F13" s="526" t="s">
        <v>847</v>
      </c>
      <c r="G13" s="526" t="s">
        <v>848</v>
      </c>
      <c r="H13" s="526" t="s">
        <v>849</v>
      </c>
      <c r="I13" s="526" t="s">
        <v>850</v>
      </c>
      <c r="J13" s="526" t="s">
        <v>851</v>
      </c>
      <c r="K13" s="526" t="s">
        <v>852</v>
      </c>
      <c r="L13" s="526" t="s">
        <v>853</v>
      </c>
      <c r="M13" s="526" t="s">
        <v>854</v>
      </c>
      <c r="N13" s="526" t="s">
        <v>855</v>
      </c>
      <c r="O13" s="526" t="s">
        <v>856</v>
      </c>
      <c r="P13" s="527" t="s">
        <v>857</v>
      </c>
    </row>
    <row r="14" spans="2:23" ht="16.25" customHeight="1" thickTop="1" thickBot="1">
      <c r="B14" s="256" t="s">
        <v>873</v>
      </c>
      <c r="C14" s="262"/>
      <c r="D14" s="263"/>
      <c r="E14" s="264"/>
      <c r="F14" s="264"/>
      <c r="G14" s="264"/>
      <c r="H14" s="264"/>
      <c r="I14" s="264"/>
      <c r="J14" s="264"/>
      <c r="K14" s="264"/>
      <c r="L14" s="264"/>
      <c r="M14" s="264"/>
      <c r="N14" s="264"/>
      <c r="O14" s="264"/>
      <c r="P14" s="265"/>
    </row>
    <row r="15" spans="2:23" ht="16.25" customHeight="1" thickTop="1" thickBot="1">
      <c r="B15" s="257" t="s">
        <v>874</v>
      </c>
      <c r="C15" s="266"/>
      <c r="D15" s="267"/>
      <c r="E15" s="268"/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9"/>
    </row>
    <row r="16" spans="2:23" ht="16.25" customHeight="1" thickTop="1" thickBot="1">
      <c r="B16" s="256" t="s">
        <v>875</v>
      </c>
      <c r="C16" s="262"/>
      <c r="D16" s="263"/>
      <c r="E16" s="264"/>
      <c r="F16" s="264"/>
      <c r="G16" s="264"/>
      <c r="H16" s="264"/>
      <c r="I16" s="264"/>
      <c r="J16" s="264"/>
      <c r="K16" s="264"/>
      <c r="L16" s="264"/>
      <c r="M16" s="264"/>
      <c r="N16" s="264"/>
      <c r="O16" s="264"/>
      <c r="P16" s="265"/>
    </row>
    <row r="17" spans="2:16" ht="16.25" customHeight="1" thickTop="1" thickBot="1">
      <c r="B17" s="257" t="s">
        <v>876</v>
      </c>
      <c r="C17" s="266"/>
      <c r="D17" s="267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9"/>
    </row>
    <row r="18" spans="2:16" ht="16.25" customHeight="1" thickTop="1" thickBot="1">
      <c r="B18" s="256" t="s">
        <v>877</v>
      </c>
      <c r="C18" s="262"/>
      <c r="D18" s="263"/>
      <c r="E18" s="264"/>
      <c r="F18" s="264"/>
      <c r="G18" s="264"/>
      <c r="H18" s="264"/>
      <c r="I18" s="264"/>
      <c r="J18" s="264"/>
      <c r="K18" s="264"/>
      <c r="L18" s="264"/>
      <c r="M18" s="264"/>
      <c r="N18" s="264"/>
      <c r="O18" s="264"/>
      <c r="P18" s="265"/>
    </row>
    <row r="19" spans="2:16" ht="16.25" customHeight="1" thickTop="1" thickBot="1">
      <c r="B19" s="257" t="s">
        <v>878</v>
      </c>
      <c r="C19" s="266"/>
      <c r="D19" s="267"/>
      <c r="E19" s="268"/>
      <c r="F19" s="268"/>
      <c r="G19" s="268"/>
      <c r="H19" s="268"/>
      <c r="I19" s="268"/>
      <c r="J19" s="268"/>
      <c r="K19" s="268"/>
      <c r="L19" s="268"/>
      <c r="M19" s="268"/>
      <c r="N19" s="268"/>
      <c r="O19" s="268"/>
      <c r="P19" s="269"/>
    </row>
    <row r="20" spans="2:16" ht="16.25" customHeight="1" thickTop="1" thickBot="1">
      <c r="B20" s="256" t="s">
        <v>879</v>
      </c>
      <c r="C20" s="262"/>
      <c r="D20" s="263"/>
      <c r="E20" s="264"/>
      <c r="F20" s="264"/>
      <c r="G20" s="264"/>
      <c r="H20" s="264"/>
      <c r="I20" s="264"/>
      <c r="J20" s="264"/>
      <c r="K20" s="264"/>
      <c r="L20" s="264"/>
      <c r="M20" s="264"/>
      <c r="N20" s="264"/>
      <c r="O20" s="264"/>
      <c r="P20" s="265"/>
    </row>
    <row r="21" spans="2:16" ht="16.25" customHeight="1" thickTop="1" thickBot="1">
      <c r="B21" s="257" t="s">
        <v>880</v>
      </c>
      <c r="C21" s="266"/>
      <c r="D21" s="267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9"/>
    </row>
    <row r="22" spans="2:16" ht="16.25" customHeight="1" thickTop="1" thickBot="1">
      <c r="B22" s="256" t="s">
        <v>881</v>
      </c>
      <c r="C22" s="262"/>
      <c r="D22" s="263"/>
      <c r="E22" s="264"/>
      <c r="F22" s="264"/>
      <c r="G22" s="264"/>
      <c r="H22" s="264"/>
      <c r="I22" s="264"/>
      <c r="J22" s="264"/>
      <c r="K22" s="264"/>
      <c r="L22" s="264"/>
      <c r="M22" s="264"/>
      <c r="N22" s="264"/>
      <c r="O22" s="264"/>
      <c r="P22" s="265"/>
    </row>
    <row r="23" spans="2:16" ht="16.25" customHeight="1" thickTop="1" thickBot="1">
      <c r="B23" s="257" t="s">
        <v>882</v>
      </c>
      <c r="C23" s="266"/>
      <c r="D23" s="267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9"/>
    </row>
    <row r="24" spans="2:16" ht="16.25" customHeight="1" thickTop="1" thickBot="1">
      <c r="B24" s="256" t="s">
        <v>883</v>
      </c>
      <c r="C24" s="262"/>
      <c r="D24" s="263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4"/>
      <c r="P24" s="265"/>
    </row>
    <row r="25" spans="2:16" ht="16.25" customHeight="1" thickTop="1" thickBot="1">
      <c r="B25" s="257" t="s">
        <v>884</v>
      </c>
      <c r="C25" s="266"/>
      <c r="D25" s="267"/>
      <c r="E25" s="268"/>
      <c r="F25" s="268"/>
      <c r="G25" s="268"/>
      <c r="H25" s="268"/>
      <c r="I25" s="268"/>
      <c r="J25" s="268"/>
      <c r="K25" s="268"/>
      <c r="L25" s="268"/>
      <c r="M25" s="268"/>
      <c r="N25" s="268"/>
      <c r="O25" s="268"/>
      <c r="P25" s="269"/>
    </row>
    <row r="26" spans="2:16" ht="16.25" customHeight="1" thickTop="1" thickBot="1">
      <c r="B26" s="256" t="s">
        <v>885</v>
      </c>
      <c r="C26" s="262"/>
      <c r="D26" s="263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5"/>
    </row>
    <row r="27" spans="2:16" ht="16.25" customHeight="1" thickTop="1" thickBot="1">
      <c r="B27" s="257" t="s">
        <v>886</v>
      </c>
      <c r="C27" s="266"/>
      <c r="D27" s="267"/>
      <c r="E27" s="268"/>
      <c r="F27" s="268"/>
      <c r="G27" s="268"/>
      <c r="H27" s="268"/>
      <c r="I27" s="268"/>
      <c r="J27" s="268"/>
      <c r="K27" s="268"/>
      <c r="L27" s="268"/>
      <c r="M27" s="268"/>
      <c r="N27" s="268"/>
      <c r="O27" s="268"/>
      <c r="P27" s="269"/>
    </row>
    <row r="28" spans="2:16" ht="16.25" customHeight="1" thickTop="1" thickBot="1">
      <c r="B28" s="256" t="s">
        <v>887</v>
      </c>
      <c r="C28" s="262"/>
      <c r="D28" s="263"/>
      <c r="E28" s="264"/>
      <c r="F28" s="264"/>
      <c r="G28" s="264"/>
      <c r="H28" s="264"/>
      <c r="I28" s="264"/>
      <c r="J28" s="264"/>
      <c r="K28" s="264"/>
      <c r="L28" s="264"/>
      <c r="M28" s="264"/>
      <c r="N28" s="264"/>
      <c r="O28" s="264"/>
      <c r="P28" s="265"/>
    </row>
    <row r="29" spans="2:16" ht="16.25" customHeight="1" thickTop="1" thickBot="1">
      <c r="B29" s="257" t="s">
        <v>888</v>
      </c>
      <c r="C29" s="266"/>
      <c r="D29" s="267"/>
      <c r="E29" s="268"/>
      <c r="F29" s="268"/>
      <c r="G29" s="268"/>
      <c r="H29" s="268"/>
      <c r="I29" s="268"/>
      <c r="J29" s="268"/>
      <c r="K29" s="268"/>
      <c r="L29" s="268"/>
      <c r="M29" s="268"/>
      <c r="N29" s="268"/>
      <c r="O29" s="268"/>
      <c r="P29" s="269"/>
    </row>
    <row r="30" spans="2:16" ht="16.25" customHeight="1" thickTop="1" thickBot="1">
      <c r="B30" s="258" t="s">
        <v>952</v>
      </c>
      <c r="C30" s="266"/>
      <c r="D30" s="267"/>
      <c r="E30" s="268"/>
      <c r="F30" s="268"/>
      <c r="G30" s="268"/>
      <c r="H30" s="268"/>
      <c r="I30" s="268"/>
      <c r="J30" s="268"/>
      <c r="K30" s="268"/>
      <c r="L30" s="268"/>
      <c r="M30" s="268"/>
      <c r="N30" s="268"/>
      <c r="O30" s="268"/>
      <c r="P30" s="269"/>
    </row>
    <row r="31" spans="2:16" ht="16.25" customHeight="1" thickTop="1" thickBot="1">
      <c r="B31" s="258" t="s">
        <v>953</v>
      </c>
      <c r="C31" s="266"/>
      <c r="D31" s="267"/>
      <c r="E31" s="268"/>
      <c r="F31" s="268"/>
      <c r="G31" s="268"/>
      <c r="H31" s="268"/>
      <c r="I31" s="268"/>
      <c r="J31" s="268"/>
      <c r="K31" s="268"/>
      <c r="L31" s="268"/>
      <c r="M31" s="268"/>
      <c r="N31" s="268"/>
      <c r="O31" s="268"/>
      <c r="P31" s="269"/>
    </row>
    <row r="32" spans="2:16" ht="16.25" customHeight="1" thickTop="1" thickBot="1">
      <c r="B32" s="258" t="s">
        <v>954</v>
      </c>
      <c r="C32" s="266"/>
      <c r="D32" s="267"/>
      <c r="E32" s="268"/>
      <c r="F32" s="268"/>
      <c r="G32" s="268"/>
      <c r="H32" s="268"/>
      <c r="I32" s="268"/>
      <c r="J32" s="268"/>
      <c r="K32" s="268"/>
      <c r="L32" s="268"/>
      <c r="M32" s="268"/>
      <c r="N32" s="268"/>
      <c r="O32" s="268"/>
      <c r="P32" s="269"/>
    </row>
    <row r="33" spans="2:16" ht="16.25" customHeight="1" thickTop="1" thickBot="1">
      <c r="B33" s="257" t="s">
        <v>866</v>
      </c>
      <c r="C33" s="266"/>
      <c r="D33" s="267"/>
      <c r="E33" s="268"/>
      <c r="F33" s="268"/>
      <c r="G33" s="268"/>
      <c r="H33" s="268"/>
      <c r="I33" s="268"/>
      <c r="J33" s="268"/>
      <c r="K33" s="268"/>
      <c r="L33" s="268"/>
      <c r="M33" s="268"/>
      <c r="N33" s="268"/>
      <c r="O33" s="268"/>
      <c r="P33" s="269"/>
    </row>
    <row r="34" spans="2:16" ht="16.25" customHeight="1" thickTop="1" thickBot="1">
      <c r="B34" s="257" t="s">
        <v>867</v>
      </c>
      <c r="C34" s="266"/>
      <c r="D34" s="267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9"/>
    </row>
    <row r="35" spans="2:16" ht="16.25" customHeight="1" thickTop="1" thickBot="1">
      <c r="B35" s="257" t="s">
        <v>868</v>
      </c>
      <c r="C35" s="266"/>
      <c r="D35" s="267"/>
      <c r="E35" s="268"/>
      <c r="F35" s="268"/>
      <c r="G35" s="268"/>
      <c r="H35" s="268"/>
      <c r="I35" s="268"/>
      <c r="J35" s="268"/>
      <c r="K35" s="268"/>
      <c r="L35" s="268"/>
      <c r="M35" s="268"/>
      <c r="N35" s="268"/>
      <c r="O35" s="268"/>
      <c r="P35" s="269"/>
    </row>
    <row r="36" spans="2:16" ht="16.25" customHeight="1" thickTop="1" thickBot="1">
      <c r="B36" s="257" t="s">
        <v>869</v>
      </c>
      <c r="C36" s="266"/>
      <c r="D36" s="267"/>
      <c r="E36" s="268"/>
      <c r="F36" s="268"/>
      <c r="G36" s="268"/>
      <c r="H36" s="268"/>
      <c r="I36" s="268"/>
      <c r="J36" s="268"/>
      <c r="K36" s="268"/>
      <c r="L36" s="268"/>
      <c r="M36" s="268"/>
      <c r="N36" s="268"/>
      <c r="O36" s="268"/>
      <c r="P36" s="269"/>
    </row>
    <row r="37" spans="2:16" ht="16.25" customHeight="1" thickTop="1" thickBot="1">
      <c r="B37" s="257" t="s">
        <v>870</v>
      </c>
      <c r="C37" s="266"/>
      <c r="D37" s="267"/>
      <c r="E37" s="268"/>
      <c r="F37" s="268"/>
      <c r="G37" s="268"/>
      <c r="H37" s="268"/>
      <c r="I37" s="268"/>
      <c r="J37" s="268"/>
      <c r="K37" s="268"/>
      <c r="L37" s="268"/>
      <c r="M37" s="268"/>
      <c r="N37" s="268"/>
      <c r="O37" s="268"/>
      <c r="P37" s="269"/>
    </row>
    <row r="38" spans="2:16" ht="16.25" customHeight="1" thickTop="1" thickBot="1">
      <c r="B38" s="257" t="s">
        <v>871</v>
      </c>
      <c r="C38" s="266"/>
      <c r="D38" s="267"/>
      <c r="E38" s="268"/>
      <c r="F38" s="268"/>
      <c r="G38" s="268"/>
      <c r="H38" s="268"/>
      <c r="I38" s="268"/>
      <c r="J38" s="268"/>
      <c r="K38" s="268"/>
      <c r="L38" s="268"/>
      <c r="M38" s="268"/>
      <c r="N38" s="268"/>
      <c r="O38" s="268"/>
      <c r="P38" s="269"/>
    </row>
    <row r="39" spans="2:16" ht="16.25" customHeight="1" thickTop="1" thickBot="1">
      <c r="B39" s="258" t="s">
        <v>949</v>
      </c>
      <c r="C39" s="266"/>
      <c r="D39" s="267"/>
      <c r="E39" s="268"/>
      <c r="F39" s="268"/>
      <c r="G39" s="268"/>
      <c r="H39" s="268"/>
      <c r="I39" s="268"/>
      <c r="J39" s="268"/>
      <c r="K39" s="268"/>
      <c r="L39" s="268"/>
      <c r="M39" s="268"/>
      <c r="N39" s="268"/>
      <c r="O39" s="268"/>
      <c r="P39" s="269"/>
    </row>
    <row r="40" spans="2:16" ht="16.25" customHeight="1" thickTop="1" thickBot="1">
      <c r="B40" s="258" t="s">
        <v>950</v>
      </c>
      <c r="C40" s="266"/>
      <c r="D40" s="267"/>
      <c r="E40" s="268"/>
      <c r="F40" s="268"/>
      <c r="G40" s="268"/>
      <c r="H40" s="268"/>
      <c r="I40" s="268"/>
      <c r="J40" s="268"/>
      <c r="K40" s="268"/>
      <c r="L40" s="268"/>
      <c r="M40" s="268"/>
      <c r="N40" s="268"/>
      <c r="O40" s="268"/>
      <c r="P40" s="269"/>
    </row>
    <row r="41" spans="2:16" ht="16.25" customHeight="1" thickTop="1" thickBot="1">
      <c r="B41" s="258" t="s">
        <v>951</v>
      </c>
      <c r="C41" s="266"/>
      <c r="D41" s="267"/>
      <c r="E41" s="268"/>
      <c r="F41" s="268"/>
      <c r="G41" s="268"/>
      <c r="H41" s="268"/>
      <c r="I41" s="268"/>
      <c r="J41" s="268"/>
      <c r="K41" s="268"/>
      <c r="L41" s="268"/>
      <c r="M41" s="268"/>
      <c r="N41" s="268"/>
      <c r="O41" s="268"/>
      <c r="P41" s="269"/>
    </row>
    <row r="42" spans="2:16" ht="16.25" customHeight="1" thickTop="1" thickBot="1">
      <c r="B42" s="257" t="s">
        <v>938</v>
      </c>
      <c r="C42" s="266"/>
      <c r="D42" s="267"/>
      <c r="E42" s="268"/>
      <c r="F42" s="268"/>
      <c r="G42" s="268"/>
      <c r="H42" s="268"/>
      <c r="I42" s="268"/>
      <c r="J42" s="268"/>
      <c r="K42" s="268"/>
      <c r="L42" s="268"/>
      <c r="M42" s="268"/>
      <c r="N42" s="268"/>
      <c r="O42" s="268"/>
      <c r="P42" s="269"/>
    </row>
    <row r="43" spans="2:16" ht="16.25" customHeight="1" thickTop="1" thickBot="1">
      <c r="B43" s="257" t="s">
        <v>939</v>
      </c>
      <c r="C43" s="266"/>
      <c r="D43" s="267"/>
      <c r="E43" s="268"/>
      <c r="F43" s="268"/>
      <c r="G43" s="268"/>
      <c r="H43" s="268"/>
      <c r="I43" s="268"/>
      <c r="J43" s="268"/>
      <c r="K43" s="268"/>
      <c r="L43" s="268"/>
      <c r="M43" s="268"/>
      <c r="N43" s="268"/>
      <c r="O43" s="268"/>
      <c r="P43" s="269"/>
    </row>
    <row r="44" spans="2:16" ht="16.25" customHeight="1" thickTop="1" thickBot="1">
      <c r="B44" s="257" t="s">
        <v>940</v>
      </c>
      <c r="C44" s="266"/>
      <c r="D44" s="267"/>
      <c r="E44" s="268"/>
      <c r="F44" s="268"/>
      <c r="G44" s="268"/>
      <c r="H44" s="268"/>
      <c r="I44" s="268"/>
      <c r="J44" s="268"/>
      <c r="K44" s="268"/>
      <c r="L44" s="268"/>
      <c r="M44" s="268"/>
      <c r="N44" s="268"/>
      <c r="O44" s="268"/>
      <c r="P44" s="269"/>
    </row>
    <row r="45" spans="2:16" ht="16.25" customHeight="1" thickTop="1" thickBot="1">
      <c r="B45" s="257" t="s">
        <v>941</v>
      </c>
      <c r="C45" s="266"/>
      <c r="D45" s="267"/>
      <c r="E45" s="268"/>
      <c r="F45" s="268"/>
      <c r="G45" s="268"/>
      <c r="H45" s="268"/>
      <c r="I45" s="268"/>
      <c r="J45" s="268"/>
      <c r="K45" s="268"/>
      <c r="L45" s="268"/>
      <c r="M45" s="268"/>
      <c r="N45" s="268"/>
      <c r="O45" s="268"/>
      <c r="P45" s="269"/>
    </row>
    <row r="46" spans="2:16" ht="16.25" customHeight="1" thickTop="1" thickBot="1">
      <c r="B46" s="257" t="s">
        <v>942</v>
      </c>
      <c r="C46" s="266"/>
      <c r="D46" s="267"/>
      <c r="E46" s="268"/>
      <c r="F46" s="268"/>
      <c r="G46" s="268"/>
      <c r="H46" s="268"/>
      <c r="I46" s="268"/>
      <c r="J46" s="268"/>
      <c r="K46" s="268"/>
      <c r="L46" s="268"/>
      <c r="M46" s="268"/>
      <c r="N46" s="268"/>
      <c r="O46" s="268"/>
      <c r="P46" s="269"/>
    </row>
    <row r="47" spans="2:16" ht="16.25" customHeight="1" thickTop="1" thickBot="1">
      <c r="B47" s="257" t="s">
        <v>943</v>
      </c>
      <c r="C47" s="266"/>
      <c r="D47" s="267"/>
      <c r="E47" s="268"/>
      <c r="F47" s="268"/>
      <c r="G47" s="268"/>
      <c r="H47" s="268"/>
      <c r="I47" s="268"/>
      <c r="J47" s="268"/>
      <c r="K47" s="268"/>
      <c r="L47" s="268"/>
      <c r="M47" s="268"/>
      <c r="N47" s="268"/>
      <c r="O47" s="268"/>
      <c r="P47" s="269"/>
    </row>
    <row r="48" spans="2:16" ht="16.25" customHeight="1" thickTop="1" thickBot="1">
      <c r="B48" s="257" t="s">
        <v>944</v>
      </c>
      <c r="C48" s="266"/>
      <c r="D48" s="267"/>
      <c r="E48" s="268"/>
      <c r="F48" s="268"/>
      <c r="G48" s="268"/>
      <c r="H48" s="268"/>
      <c r="I48" s="268"/>
      <c r="J48" s="268"/>
      <c r="K48" s="268"/>
      <c r="L48" s="268"/>
      <c r="M48" s="268"/>
      <c r="N48" s="268"/>
      <c r="O48" s="268"/>
      <c r="P48" s="269"/>
    </row>
    <row r="49" spans="2:16" ht="16.25" customHeight="1" thickTop="1" thickBot="1">
      <c r="B49" s="257" t="s">
        <v>945</v>
      </c>
      <c r="C49" s="266"/>
      <c r="D49" s="267"/>
      <c r="E49" s="268"/>
      <c r="F49" s="268"/>
      <c r="G49" s="268"/>
      <c r="H49" s="268"/>
      <c r="I49" s="268"/>
      <c r="J49" s="268"/>
      <c r="K49" s="268"/>
      <c r="L49" s="268"/>
      <c r="M49" s="268"/>
      <c r="N49" s="268"/>
      <c r="O49" s="268"/>
      <c r="P49" s="269"/>
    </row>
    <row r="50" spans="2:16" ht="16.25" customHeight="1" thickTop="1" thickBot="1">
      <c r="B50" s="257" t="s">
        <v>946</v>
      </c>
      <c r="C50" s="266"/>
      <c r="D50" s="267"/>
      <c r="E50" s="268"/>
      <c r="F50" s="268"/>
      <c r="G50" s="268"/>
      <c r="H50" s="268"/>
      <c r="I50" s="268"/>
      <c r="J50" s="268"/>
      <c r="K50" s="268"/>
      <c r="L50" s="268"/>
      <c r="M50" s="268"/>
      <c r="N50" s="268"/>
      <c r="O50" s="268"/>
      <c r="P50" s="269"/>
    </row>
    <row r="51" spans="2:16" ht="16.25" customHeight="1" thickTop="1" thickBot="1">
      <c r="B51" s="259" t="s">
        <v>947</v>
      </c>
      <c r="C51" s="270"/>
      <c r="D51" s="271"/>
      <c r="E51" s="272"/>
      <c r="F51" s="272"/>
      <c r="G51" s="272"/>
      <c r="H51" s="272"/>
      <c r="I51" s="272"/>
      <c r="J51" s="272"/>
      <c r="K51" s="272"/>
      <c r="L51" s="272"/>
      <c r="M51" s="272"/>
      <c r="N51" s="272"/>
      <c r="O51" s="272"/>
      <c r="P51" s="273"/>
    </row>
    <row r="52" spans="2:16"/>
    <row r="53" spans="2:16" ht="18" customHeight="1" thickBot="1">
      <c r="B53" s="675" t="s">
        <v>974</v>
      </c>
      <c r="C53" s="675"/>
      <c r="D53" s="675"/>
      <c r="E53" s="675"/>
      <c r="F53" s="675"/>
      <c r="G53" s="675"/>
      <c r="H53" s="675"/>
      <c r="I53" s="675"/>
      <c r="J53" s="675"/>
      <c r="K53" s="675"/>
      <c r="L53" s="675"/>
      <c r="M53" s="675"/>
      <c r="N53" s="675"/>
      <c r="O53" s="675"/>
      <c r="P53" s="675"/>
    </row>
    <row r="54" spans="2:16" ht="14">
      <c r="B54" s="738" t="s">
        <v>935</v>
      </c>
      <c r="C54" s="739"/>
      <c r="D54" s="739"/>
      <c r="E54" s="739"/>
      <c r="F54" s="739"/>
      <c r="G54" s="739"/>
      <c r="H54" s="739"/>
      <c r="I54" s="739"/>
      <c r="J54" s="739"/>
      <c r="K54" s="739"/>
      <c r="L54" s="739"/>
      <c r="M54" s="739"/>
      <c r="N54" s="739"/>
      <c r="O54" s="739"/>
      <c r="P54" s="740"/>
    </row>
    <row r="55" spans="2:16">
      <c r="B55" s="498"/>
      <c r="C55" s="755" t="s">
        <v>858</v>
      </c>
      <c r="D55" s="755"/>
      <c r="E55" s="755" t="s">
        <v>859</v>
      </c>
      <c r="F55" s="755"/>
      <c r="G55" s="755" t="s">
        <v>860</v>
      </c>
      <c r="H55" s="755"/>
      <c r="I55" s="755" t="s">
        <v>861</v>
      </c>
      <c r="J55" s="755"/>
      <c r="K55" s="755" t="s">
        <v>862</v>
      </c>
      <c r="L55" s="755"/>
      <c r="M55" s="755" t="s">
        <v>863</v>
      </c>
      <c r="N55" s="755"/>
      <c r="O55" s="755" t="s">
        <v>864</v>
      </c>
      <c r="P55" s="760"/>
    </row>
    <row r="56" spans="2:16">
      <c r="B56" s="499" t="s">
        <v>873</v>
      </c>
      <c r="C56" s="742">
        <v>0</v>
      </c>
      <c r="D56" s="742"/>
      <c r="E56" s="741">
        <f t="shared" ref="E56" si="0">C56*0.15</f>
        <v>0</v>
      </c>
      <c r="F56" s="741"/>
      <c r="G56" s="741">
        <f t="shared" ref="G56" si="1">C56*0.15</f>
        <v>0</v>
      </c>
      <c r="H56" s="741"/>
      <c r="I56" s="741">
        <f t="shared" ref="I56" si="2">C56*0.2</f>
        <v>0</v>
      </c>
      <c r="J56" s="741"/>
      <c r="K56" s="741">
        <f t="shared" ref="K56" si="3">C56*0.2</f>
        <v>0</v>
      </c>
      <c r="L56" s="741"/>
      <c r="M56" s="741">
        <f t="shared" ref="M56" si="4">C56*0.3</f>
        <v>0</v>
      </c>
      <c r="N56" s="741"/>
      <c r="O56" s="741">
        <f t="shared" ref="O56:O74" si="5">$C56*0.5</f>
        <v>0</v>
      </c>
      <c r="P56" s="743"/>
    </row>
    <row r="57" spans="2:16">
      <c r="B57" s="499" t="s">
        <v>874</v>
      </c>
      <c r="C57" s="742">
        <v>0</v>
      </c>
      <c r="D57" s="742"/>
      <c r="E57" s="741">
        <f t="shared" ref="E57:E74" si="6">C57*0.15</f>
        <v>0</v>
      </c>
      <c r="F57" s="741"/>
      <c r="G57" s="741">
        <f t="shared" ref="G57:G74" si="7">C57*0.15</f>
        <v>0</v>
      </c>
      <c r="H57" s="741"/>
      <c r="I57" s="741">
        <f t="shared" ref="I57:I74" si="8">C57*0.2</f>
        <v>0</v>
      </c>
      <c r="J57" s="741"/>
      <c r="K57" s="741">
        <f t="shared" ref="K57:K74" si="9">C57*0.2</f>
        <v>0</v>
      </c>
      <c r="L57" s="741"/>
      <c r="M57" s="741">
        <f t="shared" ref="M57:M74" si="10">C57*0.3</f>
        <v>0</v>
      </c>
      <c r="N57" s="741"/>
      <c r="O57" s="741">
        <f t="shared" si="5"/>
        <v>0</v>
      </c>
      <c r="P57" s="743"/>
    </row>
    <row r="58" spans="2:16">
      <c r="B58" s="499" t="s">
        <v>875</v>
      </c>
      <c r="C58" s="742">
        <v>0</v>
      </c>
      <c r="D58" s="742"/>
      <c r="E58" s="741">
        <f t="shared" si="6"/>
        <v>0</v>
      </c>
      <c r="F58" s="741"/>
      <c r="G58" s="741">
        <f t="shared" si="7"/>
        <v>0</v>
      </c>
      <c r="H58" s="741"/>
      <c r="I58" s="741">
        <f t="shared" si="8"/>
        <v>0</v>
      </c>
      <c r="J58" s="741"/>
      <c r="K58" s="741">
        <f t="shared" si="9"/>
        <v>0</v>
      </c>
      <c r="L58" s="741"/>
      <c r="M58" s="741">
        <f t="shared" si="10"/>
        <v>0</v>
      </c>
      <c r="N58" s="741"/>
      <c r="O58" s="741">
        <f t="shared" si="5"/>
        <v>0</v>
      </c>
      <c r="P58" s="743"/>
    </row>
    <row r="59" spans="2:16">
      <c r="B59" s="499" t="s">
        <v>876</v>
      </c>
      <c r="C59" s="742">
        <v>0</v>
      </c>
      <c r="D59" s="742"/>
      <c r="E59" s="741">
        <f t="shared" si="6"/>
        <v>0</v>
      </c>
      <c r="F59" s="741"/>
      <c r="G59" s="741">
        <f t="shared" si="7"/>
        <v>0</v>
      </c>
      <c r="H59" s="741"/>
      <c r="I59" s="741">
        <f t="shared" si="8"/>
        <v>0</v>
      </c>
      <c r="J59" s="741"/>
      <c r="K59" s="741">
        <f t="shared" si="9"/>
        <v>0</v>
      </c>
      <c r="L59" s="741"/>
      <c r="M59" s="741">
        <f t="shared" si="10"/>
        <v>0</v>
      </c>
      <c r="N59" s="741"/>
      <c r="O59" s="741">
        <f t="shared" si="5"/>
        <v>0</v>
      </c>
      <c r="P59" s="743"/>
    </row>
    <row r="60" spans="2:16">
      <c r="B60" s="499" t="s">
        <v>877</v>
      </c>
      <c r="C60" s="742">
        <v>0</v>
      </c>
      <c r="D60" s="742"/>
      <c r="E60" s="741">
        <f t="shared" si="6"/>
        <v>0</v>
      </c>
      <c r="F60" s="741"/>
      <c r="G60" s="741">
        <f t="shared" si="7"/>
        <v>0</v>
      </c>
      <c r="H60" s="741"/>
      <c r="I60" s="741">
        <f t="shared" si="8"/>
        <v>0</v>
      </c>
      <c r="J60" s="741"/>
      <c r="K60" s="741">
        <f t="shared" si="9"/>
        <v>0</v>
      </c>
      <c r="L60" s="741"/>
      <c r="M60" s="741">
        <f t="shared" si="10"/>
        <v>0</v>
      </c>
      <c r="N60" s="741"/>
      <c r="O60" s="741">
        <f t="shared" si="5"/>
        <v>0</v>
      </c>
      <c r="P60" s="743"/>
    </row>
    <row r="61" spans="2:16">
      <c r="B61" s="499" t="s">
        <v>878</v>
      </c>
      <c r="C61" s="742">
        <v>0</v>
      </c>
      <c r="D61" s="742"/>
      <c r="E61" s="741">
        <f t="shared" si="6"/>
        <v>0</v>
      </c>
      <c r="F61" s="741"/>
      <c r="G61" s="741">
        <f t="shared" si="7"/>
        <v>0</v>
      </c>
      <c r="H61" s="741"/>
      <c r="I61" s="741">
        <f t="shared" si="8"/>
        <v>0</v>
      </c>
      <c r="J61" s="741"/>
      <c r="K61" s="741">
        <f t="shared" si="9"/>
        <v>0</v>
      </c>
      <c r="L61" s="741"/>
      <c r="M61" s="741">
        <f t="shared" si="10"/>
        <v>0</v>
      </c>
      <c r="N61" s="741"/>
      <c r="O61" s="741">
        <f t="shared" si="5"/>
        <v>0</v>
      </c>
      <c r="P61" s="743"/>
    </row>
    <row r="62" spans="2:16">
      <c r="B62" s="499" t="s">
        <v>879</v>
      </c>
      <c r="C62" s="742">
        <v>0</v>
      </c>
      <c r="D62" s="742"/>
      <c r="E62" s="741">
        <f t="shared" si="6"/>
        <v>0</v>
      </c>
      <c r="F62" s="741"/>
      <c r="G62" s="741">
        <f t="shared" si="7"/>
        <v>0</v>
      </c>
      <c r="H62" s="741"/>
      <c r="I62" s="741">
        <f t="shared" si="8"/>
        <v>0</v>
      </c>
      <c r="J62" s="741"/>
      <c r="K62" s="741">
        <f t="shared" si="9"/>
        <v>0</v>
      </c>
      <c r="L62" s="741"/>
      <c r="M62" s="741">
        <f t="shared" si="10"/>
        <v>0</v>
      </c>
      <c r="N62" s="741"/>
      <c r="O62" s="741">
        <f t="shared" si="5"/>
        <v>0</v>
      </c>
      <c r="P62" s="743"/>
    </row>
    <row r="63" spans="2:16">
      <c r="B63" s="499" t="s">
        <v>880</v>
      </c>
      <c r="C63" s="742">
        <v>0</v>
      </c>
      <c r="D63" s="742"/>
      <c r="E63" s="741">
        <f t="shared" si="6"/>
        <v>0</v>
      </c>
      <c r="F63" s="741"/>
      <c r="G63" s="741">
        <f t="shared" si="7"/>
        <v>0</v>
      </c>
      <c r="H63" s="741"/>
      <c r="I63" s="741">
        <f t="shared" si="8"/>
        <v>0</v>
      </c>
      <c r="J63" s="741"/>
      <c r="K63" s="741">
        <f t="shared" si="9"/>
        <v>0</v>
      </c>
      <c r="L63" s="741"/>
      <c r="M63" s="741">
        <f t="shared" si="10"/>
        <v>0</v>
      </c>
      <c r="N63" s="741"/>
      <c r="O63" s="741">
        <f t="shared" si="5"/>
        <v>0</v>
      </c>
      <c r="P63" s="743"/>
    </row>
    <row r="64" spans="2:16">
      <c r="B64" s="499" t="s">
        <v>881</v>
      </c>
      <c r="C64" s="742">
        <v>0</v>
      </c>
      <c r="D64" s="742"/>
      <c r="E64" s="741">
        <f t="shared" si="6"/>
        <v>0</v>
      </c>
      <c r="F64" s="741"/>
      <c r="G64" s="741">
        <f t="shared" si="7"/>
        <v>0</v>
      </c>
      <c r="H64" s="741"/>
      <c r="I64" s="741">
        <f t="shared" si="8"/>
        <v>0</v>
      </c>
      <c r="J64" s="741"/>
      <c r="K64" s="741">
        <f t="shared" si="9"/>
        <v>0</v>
      </c>
      <c r="L64" s="741"/>
      <c r="M64" s="741">
        <f t="shared" si="10"/>
        <v>0</v>
      </c>
      <c r="N64" s="741"/>
      <c r="O64" s="741">
        <f t="shared" si="5"/>
        <v>0</v>
      </c>
      <c r="P64" s="743"/>
    </row>
    <row r="65" spans="2:16">
      <c r="B65" s="499" t="s">
        <v>882</v>
      </c>
      <c r="C65" s="742">
        <v>0</v>
      </c>
      <c r="D65" s="742"/>
      <c r="E65" s="741">
        <f t="shared" si="6"/>
        <v>0</v>
      </c>
      <c r="F65" s="741"/>
      <c r="G65" s="741">
        <f t="shared" si="7"/>
        <v>0</v>
      </c>
      <c r="H65" s="741"/>
      <c r="I65" s="741">
        <f t="shared" si="8"/>
        <v>0</v>
      </c>
      <c r="J65" s="741"/>
      <c r="K65" s="741">
        <f t="shared" si="9"/>
        <v>0</v>
      </c>
      <c r="L65" s="741"/>
      <c r="M65" s="741">
        <f t="shared" si="10"/>
        <v>0</v>
      </c>
      <c r="N65" s="741"/>
      <c r="O65" s="741">
        <f t="shared" si="5"/>
        <v>0</v>
      </c>
      <c r="P65" s="743"/>
    </row>
    <row r="66" spans="2:16">
      <c r="B66" s="499" t="s">
        <v>883</v>
      </c>
      <c r="C66" s="742">
        <v>0</v>
      </c>
      <c r="D66" s="742"/>
      <c r="E66" s="741">
        <f t="shared" si="6"/>
        <v>0</v>
      </c>
      <c r="F66" s="741"/>
      <c r="G66" s="741">
        <f t="shared" si="7"/>
        <v>0</v>
      </c>
      <c r="H66" s="741"/>
      <c r="I66" s="741">
        <f t="shared" si="8"/>
        <v>0</v>
      </c>
      <c r="J66" s="741"/>
      <c r="K66" s="741">
        <f t="shared" si="9"/>
        <v>0</v>
      </c>
      <c r="L66" s="741"/>
      <c r="M66" s="741">
        <f t="shared" si="10"/>
        <v>0</v>
      </c>
      <c r="N66" s="741"/>
      <c r="O66" s="741">
        <f t="shared" si="5"/>
        <v>0</v>
      </c>
      <c r="P66" s="743"/>
    </row>
    <row r="67" spans="2:16">
      <c r="B67" s="499" t="s">
        <v>884</v>
      </c>
      <c r="C67" s="742">
        <v>0</v>
      </c>
      <c r="D67" s="742"/>
      <c r="E67" s="741">
        <f t="shared" si="6"/>
        <v>0</v>
      </c>
      <c r="F67" s="741"/>
      <c r="G67" s="741">
        <f t="shared" si="7"/>
        <v>0</v>
      </c>
      <c r="H67" s="741"/>
      <c r="I67" s="741">
        <f t="shared" si="8"/>
        <v>0</v>
      </c>
      <c r="J67" s="741"/>
      <c r="K67" s="741">
        <f t="shared" si="9"/>
        <v>0</v>
      </c>
      <c r="L67" s="741"/>
      <c r="M67" s="741">
        <f t="shared" si="10"/>
        <v>0</v>
      </c>
      <c r="N67" s="741"/>
      <c r="O67" s="741">
        <f t="shared" si="5"/>
        <v>0</v>
      </c>
      <c r="P67" s="743"/>
    </row>
    <row r="68" spans="2:16">
      <c r="B68" s="499" t="s">
        <v>885</v>
      </c>
      <c r="C68" s="742">
        <v>0</v>
      </c>
      <c r="D68" s="742"/>
      <c r="E68" s="741">
        <f t="shared" si="6"/>
        <v>0</v>
      </c>
      <c r="F68" s="741"/>
      <c r="G68" s="741">
        <f t="shared" si="7"/>
        <v>0</v>
      </c>
      <c r="H68" s="741"/>
      <c r="I68" s="741">
        <f t="shared" si="8"/>
        <v>0</v>
      </c>
      <c r="J68" s="741"/>
      <c r="K68" s="741">
        <f t="shared" si="9"/>
        <v>0</v>
      </c>
      <c r="L68" s="741"/>
      <c r="M68" s="741">
        <f t="shared" si="10"/>
        <v>0</v>
      </c>
      <c r="N68" s="741"/>
      <c r="O68" s="741">
        <f t="shared" si="5"/>
        <v>0</v>
      </c>
      <c r="P68" s="743"/>
    </row>
    <row r="69" spans="2:16">
      <c r="B69" s="499" t="str">
        <f>B68</f>
        <v>DOLLY GRIP 1</v>
      </c>
      <c r="C69" s="742">
        <v>0</v>
      </c>
      <c r="D69" s="742"/>
      <c r="E69" s="741">
        <f t="shared" si="6"/>
        <v>0</v>
      </c>
      <c r="F69" s="741"/>
      <c r="G69" s="741">
        <f t="shared" si="7"/>
        <v>0</v>
      </c>
      <c r="H69" s="741"/>
      <c r="I69" s="741">
        <f t="shared" si="8"/>
        <v>0</v>
      </c>
      <c r="J69" s="741"/>
      <c r="K69" s="741">
        <f t="shared" si="9"/>
        <v>0</v>
      </c>
      <c r="L69" s="741"/>
      <c r="M69" s="741">
        <f t="shared" si="10"/>
        <v>0</v>
      </c>
      <c r="N69" s="741"/>
      <c r="O69" s="741">
        <f t="shared" si="5"/>
        <v>0</v>
      </c>
      <c r="P69" s="743"/>
    </row>
    <row r="70" spans="2:16">
      <c r="B70" s="499" t="s">
        <v>865</v>
      </c>
      <c r="C70" s="742">
        <v>0</v>
      </c>
      <c r="D70" s="742"/>
      <c r="E70" s="741">
        <f t="shared" si="6"/>
        <v>0</v>
      </c>
      <c r="F70" s="741"/>
      <c r="G70" s="741">
        <f t="shared" si="7"/>
        <v>0</v>
      </c>
      <c r="H70" s="741"/>
      <c r="I70" s="741">
        <f t="shared" si="8"/>
        <v>0</v>
      </c>
      <c r="J70" s="741"/>
      <c r="K70" s="741">
        <f t="shared" si="9"/>
        <v>0</v>
      </c>
      <c r="L70" s="741"/>
      <c r="M70" s="741">
        <f t="shared" si="10"/>
        <v>0</v>
      </c>
      <c r="N70" s="741"/>
      <c r="O70" s="741">
        <f t="shared" si="5"/>
        <v>0</v>
      </c>
      <c r="P70" s="743"/>
    </row>
    <row r="71" spans="2:16">
      <c r="B71" s="499" t="str">
        <f>B70</f>
        <v>DYŻUR</v>
      </c>
      <c r="C71" s="756">
        <v>0</v>
      </c>
      <c r="D71" s="756"/>
      <c r="E71" s="741">
        <f t="shared" si="6"/>
        <v>0</v>
      </c>
      <c r="F71" s="741"/>
      <c r="G71" s="741">
        <f t="shared" si="7"/>
        <v>0</v>
      </c>
      <c r="H71" s="741"/>
      <c r="I71" s="741">
        <f t="shared" si="8"/>
        <v>0</v>
      </c>
      <c r="J71" s="741"/>
      <c r="K71" s="741">
        <f t="shared" si="9"/>
        <v>0</v>
      </c>
      <c r="L71" s="741"/>
      <c r="M71" s="741">
        <f t="shared" si="10"/>
        <v>0</v>
      </c>
      <c r="N71" s="741"/>
      <c r="O71" s="741">
        <f t="shared" si="5"/>
        <v>0</v>
      </c>
      <c r="P71" s="743"/>
    </row>
    <row r="72" spans="2:16">
      <c r="B72" s="499" t="s">
        <v>952</v>
      </c>
      <c r="C72" s="756">
        <v>0</v>
      </c>
      <c r="D72" s="756"/>
      <c r="E72" s="741">
        <f t="shared" si="6"/>
        <v>0</v>
      </c>
      <c r="F72" s="741"/>
      <c r="G72" s="741">
        <f t="shared" si="7"/>
        <v>0</v>
      </c>
      <c r="H72" s="741"/>
      <c r="I72" s="741">
        <f t="shared" si="8"/>
        <v>0</v>
      </c>
      <c r="J72" s="741"/>
      <c r="K72" s="741">
        <f t="shared" si="9"/>
        <v>0</v>
      </c>
      <c r="L72" s="741"/>
      <c r="M72" s="741">
        <f t="shared" si="10"/>
        <v>0</v>
      </c>
      <c r="N72" s="741"/>
      <c r="O72" s="741">
        <f t="shared" si="5"/>
        <v>0</v>
      </c>
      <c r="P72" s="743"/>
    </row>
    <row r="73" spans="2:16">
      <c r="B73" s="499" t="s">
        <v>953</v>
      </c>
      <c r="C73" s="756">
        <v>0</v>
      </c>
      <c r="D73" s="756"/>
      <c r="E73" s="741">
        <f t="shared" si="6"/>
        <v>0</v>
      </c>
      <c r="F73" s="741"/>
      <c r="G73" s="741">
        <f t="shared" si="7"/>
        <v>0</v>
      </c>
      <c r="H73" s="741"/>
      <c r="I73" s="741">
        <f t="shared" si="8"/>
        <v>0</v>
      </c>
      <c r="J73" s="741"/>
      <c r="K73" s="741">
        <f t="shared" si="9"/>
        <v>0</v>
      </c>
      <c r="L73" s="741"/>
      <c r="M73" s="741">
        <f t="shared" si="10"/>
        <v>0</v>
      </c>
      <c r="N73" s="741"/>
      <c r="O73" s="741">
        <f t="shared" si="5"/>
        <v>0</v>
      </c>
      <c r="P73" s="743"/>
    </row>
    <row r="74" spans="2:16">
      <c r="B74" s="499" t="s">
        <v>954</v>
      </c>
      <c r="C74" s="756">
        <v>0</v>
      </c>
      <c r="D74" s="756"/>
      <c r="E74" s="741">
        <f t="shared" si="6"/>
        <v>0</v>
      </c>
      <c r="F74" s="741"/>
      <c r="G74" s="741">
        <f t="shared" si="7"/>
        <v>0</v>
      </c>
      <c r="H74" s="741"/>
      <c r="I74" s="741">
        <f t="shared" si="8"/>
        <v>0</v>
      </c>
      <c r="J74" s="741"/>
      <c r="K74" s="741">
        <f t="shared" si="9"/>
        <v>0</v>
      </c>
      <c r="L74" s="741"/>
      <c r="M74" s="741">
        <f t="shared" si="10"/>
        <v>0</v>
      </c>
      <c r="N74" s="741"/>
      <c r="O74" s="741">
        <f t="shared" si="5"/>
        <v>0</v>
      </c>
      <c r="P74" s="743"/>
    </row>
    <row r="75" spans="2:16" ht="14">
      <c r="B75" s="757" t="s">
        <v>936</v>
      </c>
      <c r="C75" s="758"/>
      <c r="D75" s="758"/>
      <c r="E75" s="758"/>
      <c r="F75" s="758"/>
      <c r="G75" s="758"/>
      <c r="H75" s="758"/>
      <c r="I75" s="758"/>
      <c r="J75" s="758"/>
      <c r="K75" s="758"/>
      <c r="L75" s="758"/>
      <c r="M75" s="758"/>
      <c r="N75" s="758"/>
      <c r="O75" s="758"/>
      <c r="P75" s="759"/>
    </row>
    <row r="76" spans="2:16">
      <c r="B76" s="498"/>
      <c r="C76" s="755" t="s">
        <v>858</v>
      </c>
      <c r="D76" s="755"/>
      <c r="E76" s="755" t="s">
        <v>859</v>
      </c>
      <c r="F76" s="755"/>
      <c r="G76" s="755" t="s">
        <v>860</v>
      </c>
      <c r="H76" s="755"/>
      <c r="I76" s="755" t="s">
        <v>861</v>
      </c>
      <c r="J76" s="755"/>
      <c r="K76" s="755" t="s">
        <v>862</v>
      </c>
      <c r="L76" s="755"/>
      <c r="M76" s="755" t="s">
        <v>863</v>
      </c>
      <c r="N76" s="755"/>
      <c r="O76" s="755" t="s">
        <v>864</v>
      </c>
      <c r="P76" s="760"/>
    </row>
    <row r="77" spans="2:16">
      <c r="B77" s="499" t="s">
        <v>866</v>
      </c>
      <c r="C77" s="742">
        <v>0</v>
      </c>
      <c r="D77" s="742"/>
      <c r="E77" s="741">
        <f t="shared" ref="E77:E85" si="11">$C77*0.1</f>
        <v>0</v>
      </c>
      <c r="F77" s="741"/>
      <c r="G77" s="741">
        <f t="shared" ref="G77:G85" si="12">$C77*0.1</f>
        <v>0</v>
      </c>
      <c r="H77" s="741"/>
      <c r="I77" s="741">
        <f t="shared" ref="I77:I85" si="13">$C77*0.1</f>
        <v>0</v>
      </c>
      <c r="J77" s="741"/>
      <c r="K77" s="741">
        <f t="shared" ref="K77:K85" si="14">$C77*0.1</f>
        <v>0</v>
      </c>
      <c r="L77" s="741"/>
      <c r="M77" s="741">
        <f t="shared" ref="M77:M85" si="15">$C77*0.1</f>
        <v>0</v>
      </c>
      <c r="N77" s="741"/>
      <c r="O77" s="741">
        <f t="shared" ref="O77:O85" si="16">$C77*0.1</f>
        <v>0</v>
      </c>
      <c r="P77" s="743"/>
    </row>
    <row r="78" spans="2:16">
      <c r="B78" s="499" t="s">
        <v>867</v>
      </c>
      <c r="C78" s="742">
        <v>0</v>
      </c>
      <c r="D78" s="742"/>
      <c r="E78" s="741">
        <f t="shared" si="11"/>
        <v>0</v>
      </c>
      <c r="F78" s="741"/>
      <c r="G78" s="741">
        <f t="shared" si="12"/>
        <v>0</v>
      </c>
      <c r="H78" s="741"/>
      <c r="I78" s="741">
        <f t="shared" si="13"/>
        <v>0</v>
      </c>
      <c r="J78" s="741"/>
      <c r="K78" s="741">
        <f t="shared" si="14"/>
        <v>0</v>
      </c>
      <c r="L78" s="741"/>
      <c r="M78" s="741">
        <f t="shared" si="15"/>
        <v>0</v>
      </c>
      <c r="N78" s="741"/>
      <c r="O78" s="741">
        <f t="shared" si="16"/>
        <v>0</v>
      </c>
      <c r="P78" s="743"/>
    </row>
    <row r="79" spans="2:16">
      <c r="B79" s="499" t="s">
        <v>868</v>
      </c>
      <c r="C79" s="742">
        <v>0</v>
      </c>
      <c r="D79" s="742"/>
      <c r="E79" s="741">
        <f t="shared" si="11"/>
        <v>0</v>
      </c>
      <c r="F79" s="741"/>
      <c r="G79" s="741">
        <f t="shared" si="12"/>
        <v>0</v>
      </c>
      <c r="H79" s="741"/>
      <c r="I79" s="741">
        <f t="shared" si="13"/>
        <v>0</v>
      </c>
      <c r="J79" s="741"/>
      <c r="K79" s="741">
        <f t="shared" si="14"/>
        <v>0</v>
      </c>
      <c r="L79" s="741"/>
      <c r="M79" s="741">
        <f t="shared" si="15"/>
        <v>0</v>
      </c>
      <c r="N79" s="741"/>
      <c r="O79" s="741">
        <f t="shared" si="16"/>
        <v>0</v>
      </c>
      <c r="P79" s="743"/>
    </row>
    <row r="80" spans="2:16">
      <c r="B80" s="499" t="s">
        <v>869</v>
      </c>
      <c r="C80" s="742">
        <v>0</v>
      </c>
      <c r="D80" s="742"/>
      <c r="E80" s="741">
        <f t="shared" si="11"/>
        <v>0</v>
      </c>
      <c r="F80" s="741"/>
      <c r="G80" s="741">
        <f t="shared" si="12"/>
        <v>0</v>
      </c>
      <c r="H80" s="741"/>
      <c r="I80" s="741">
        <f t="shared" si="13"/>
        <v>0</v>
      </c>
      <c r="J80" s="741"/>
      <c r="K80" s="741">
        <f t="shared" si="14"/>
        <v>0</v>
      </c>
      <c r="L80" s="741"/>
      <c r="M80" s="741">
        <f t="shared" si="15"/>
        <v>0</v>
      </c>
      <c r="N80" s="741"/>
      <c r="O80" s="741">
        <f t="shared" si="16"/>
        <v>0</v>
      </c>
      <c r="P80" s="743"/>
    </row>
    <row r="81" spans="2:16">
      <c r="B81" s="499" t="s">
        <v>948</v>
      </c>
      <c r="C81" s="742">
        <v>0</v>
      </c>
      <c r="D81" s="742"/>
      <c r="E81" s="741">
        <f t="shared" si="11"/>
        <v>0</v>
      </c>
      <c r="F81" s="741"/>
      <c r="G81" s="741">
        <f t="shared" si="12"/>
        <v>0</v>
      </c>
      <c r="H81" s="741"/>
      <c r="I81" s="741">
        <f t="shared" si="13"/>
        <v>0</v>
      </c>
      <c r="J81" s="741"/>
      <c r="K81" s="741">
        <f t="shared" si="14"/>
        <v>0</v>
      </c>
      <c r="L81" s="741"/>
      <c r="M81" s="741">
        <f t="shared" si="15"/>
        <v>0</v>
      </c>
      <c r="N81" s="741"/>
      <c r="O81" s="741">
        <f t="shared" si="16"/>
        <v>0</v>
      </c>
      <c r="P81" s="743"/>
    </row>
    <row r="82" spans="2:16">
      <c r="B82" s="499" t="s">
        <v>871</v>
      </c>
      <c r="C82" s="742">
        <v>0</v>
      </c>
      <c r="D82" s="742"/>
      <c r="E82" s="741">
        <f t="shared" si="11"/>
        <v>0</v>
      </c>
      <c r="F82" s="741"/>
      <c r="G82" s="741">
        <f t="shared" si="12"/>
        <v>0</v>
      </c>
      <c r="H82" s="741"/>
      <c r="I82" s="741">
        <f t="shared" si="13"/>
        <v>0</v>
      </c>
      <c r="J82" s="741"/>
      <c r="K82" s="741">
        <f t="shared" si="14"/>
        <v>0</v>
      </c>
      <c r="L82" s="741"/>
      <c r="M82" s="741">
        <f t="shared" si="15"/>
        <v>0</v>
      </c>
      <c r="N82" s="741"/>
      <c r="O82" s="741">
        <f t="shared" si="16"/>
        <v>0</v>
      </c>
      <c r="P82" s="743"/>
    </row>
    <row r="83" spans="2:16">
      <c r="B83" s="499" t="s">
        <v>949</v>
      </c>
      <c r="C83" s="742">
        <v>0</v>
      </c>
      <c r="D83" s="742"/>
      <c r="E83" s="741">
        <f t="shared" si="11"/>
        <v>0</v>
      </c>
      <c r="F83" s="741"/>
      <c r="G83" s="741">
        <f t="shared" si="12"/>
        <v>0</v>
      </c>
      <c r="H83" s="741"/>
      <c r="I83" s="741">
        <f t="shared" si="13"/>
        <v>0</v>
      </c>
      <c r="J83" s="741"/>
      <c r="K83" s="741">
        <f t="shared" si="14"/>
        <v>0</v>
      </c>
      <c r="L83" s="741"/>
      <c r="M83" s="741">
        <f t="shared" si="15"/>
        <v>0</v>
      </c>
      <c r="N83" s="741"/>
      <c r="O83" s="741">
        <f t="shared" si="16"/>
        <v>0</v>
      </c>
      <c r="P83" s="743"/>
    </row>
    <row r="84" spans="2:16">
      <c r="B84" s="499" t="s">
        <v>950</v>
      </c>
      <c r="C84" s="742">
        <v>0</v>
      </c>
      <c r="D84" s="742"/>
      <c r="E84" s="741">
        <f t="shared" si="11"/>
        <v>0</v>
      </c>
      <c r="F84" s="741"/>
      <c r="G84" s="741">
        <f t="shared" si="12"/>
        <v>0</v>
      </c>
      <c r="H84" s="741"/>
      <c r="I84" s="741">
        <f t="shared" si="13"/>
        <v>0</v>
      </c>
      <c r="J84" s="741"/>
      <c r="K84" s="741">
        <f t="shared" si="14"/>
        <v>0</v>
      </c>
      <c r="L84" s="741"/>
      <c r="M84" s="741">
        <f t="shared" si="15"/>
        <v>0</v>
      </c>
      <c r="N84" s="741"/>
      <c r="O84" s="741">
        <f t="shared" si="16"/>
        <v>0</v>
      </c>
      <c r="P84" s="743"/>
    </row>
    <row r="85" spans="2:16">
      <c r="B85" s="499" t="s">
        <v>951</v>
      </c>
      <c r="C85" s="742">
        <v>0</v>
      </c>
      <c r="D85" s="742"/>
      <c r="E85" s="741">
        <f t="shared" si="11"/>
        <v>0</v>
      </c>
      <c r="F85" s="741"/>
      <c r="G85" s="741">
        <f t="shared" si="12"/>
        <v>0</v>
      </c>
      <c r="H85" s="741"/>
      <c r="I85" s="741">
        <f t="shared" si="13"/>
        <v>0</v>
      </c>
      <c r="J85" s="741"/>
      <c r="K85" s="741">
        <f t="shared" si="14"/>
        <v>0</v>
      </c>
      <c r="L85" s="741"/>
      <c r="M85" s="741">
        <f t="shared" si="15"/>
        <v>0</v>
      </c>
      <c r="N85" s="741"/>
      <c r="O85" s="741">
        <f t="shared" si="16"/>
        <v>0</v>
      </c>
      <c r="P85" s="743"/>
    </row>
    <row r="86" spans="2:16" ht="14">
      <c r="B86" s="757" t="s">
        <v>937</v>
      </c>
      <c r="C86" s="758"/>
      <c r="D86" s="758"/>
      <c r="E86" s="758"/>
      <c r="F86" s="758"/>
      <c r="G86" s="758"/>
      <c r="H86" s="758"/>
      <c r="I86" s="758"/>
      <c r="J86" s="758"/>
      <c r="K86" s="758"/>
      <c r="L86" s="758"/>
      <c r="M86" s="758"/>
      <c r="N86" s="758"/>
      <c r="O86" s="758"/>
      <c r="P86" s="759"/>
    </row>
    <row r="87" spans="2:16">
      <c r="B87" s="498"/>
      <c r="C87" s="755" t="s">
        <v>858</v>
      </c>
      <c r="D87" s="755"/>
      <c r="E87" s="755" t="s">
        <v>859</v>
      </c>
      <c r="F87" s="755"/>
      <c r="G87" s="755" t="s">
        <v>860</v>
      </c>
      <c r="H87" s="755"/>
      <c r="I87" s="755" t="s">
        <v>861</v>
      </c>
      <c r="J87" s="755"/>
      <c r="K87" s="755" t="s">
        <v>862</v>
      </c>
      <c r="L87" s="755"/>
      <c r="M87" s="755" t="s">
        <v>863</v>
      </c>
      <c r="N87" s="755"/>
      <c r="O87" s="755" t="s">
        <v>864</v>
      </c>
      <c r="P87" s="760"/>
    </row>
    <row r="88" spans="2:16">
      <c r="B88" s="499" t="s">
        <v>938</v>
      </c>
      <c r="C88" s="742">
        <v>0</v>
      </c>
      <c r="D88" s="742"/>
      <c r="E88" s="741">
        <f t="shared" ref="E88:O97" si="17">$C88*0.1</f>
        <v>0</v>
      </c>
      <c r="F88" s="741"/>
      <c r="G88" s="741">
        <f t="shared" si="17"/>
        <v>0</v>
      </c>
      <c r="H88" s="741"/>
      <c r="I88" s="741">
        <f t="shared" si="17"/>
        <v>0</v>
      </c>
      <c r="J88" s="741"/>
      <c r="K88" s="741">
        <f t="shared" si="17"/>
        <v>0</v>
      </c>
      <c r="L88" s="741"/>
      <c r="M88" s="741">
        <f t="shared" si="17"/>
        <v>0</v>
      </c>
      <c r="N88" s="741"/>
      <c r="O88" s="741">
        <f t="shared" si="17"/>
        <v>0</v>
      </c>
      <c r="P88" s="743"/>
    </row>
    <row r="89" spans="2:16">
      <c r="B89" s="499" t="s">
        <v>939</v>
      </c>
      <c r="C89" s="742">
        <v>0</v>
      </c>
      <c r="D89" s="742"/>
      <c r="E89" s="741">
        <f t="shared" si="17"/>
        <v>0</v>
      </c>
      <c r="F89" s="741"/>
      <c r="G89" s="741">
        <f t="shared" si="17"/>
        <v>0</v>
      </c>
      <c r="H89" s="741"/>
      <c r="I89" s="741">
        <f t="shared" si="17"/>
        <v>0</v>
      </c>
      <c r="J89" s="741"/>
      <c r="K89" s="741">
        <f t="shared" si="17"/>
        <v>0</v>
      </c>
      <c r="L89" s="741"/>
      <c r="M89" s="741">
        <f t="shared" si="17"/>
        <v>0</v>
      </c>
      <c r="N89" s="741"/>
      <c r="O89" s="741">
        <f t="shared" si="17"/>
        <v>0</v>
      </c>
      <c r="P89" s="743"/>
    </row>
    <row r="90" spans="2:16">
      <c r="B90" s="499" t="s">
        <v>940</v>
      </c>
      <c r="C90" s="742">
        <v>0</v>
      </c>
      <c r="D90" s="742"/>
      <c r="E90" s="741">
        <f t="shared" si="17"/>
        <v>0</v>
      </c>
      <c r="F90" s="741"/>
      <c r="G90" s="741">
        <f t="shared" si="17"/>
        <v>0</v>
      </c>
      <c r="H90" s="741"/>
      <c r="I90" s="741">
        <f t="shared" si="17"/>
        <v>0</v>
      </c>
      <c r="J90" s="741"/>
      <c r="K90" s="741">
        <f t="shared" si="17"/>
        <v>0</v>
      </c>
      <c r="L90" s="741"/>
      <c r="M90" s="741">
        <f t="shared" si="17"/>
        <v>0</v>
      </c>
      <c r="N90" s="741"/>
      <c r="O90" s="741">
        <f t="shared" si="17"/>
        <v>0</v>
      </c>
      <c r="P90" s="743"/>
    </row>
    <row r="91" spans="2:16">
      <c r="B91" s="499" t="s">
        <v>941</v>
      </c>
      <c r="C91" s="742">
        <v>0</v>
      </c>
      <c r="D91" s="742"/>
      <c r="E91" s="741">
        <f t="shared" si="17"/>
        <v>0</v>
      </c>
      <c r="F91" s="741"/>
      <c r="G91" s="741">
        <f t="shared" si="17"/>
        <v>0</v>
      </c>
      <c r="H91" s="741"/>
      <c r="I91" s="741">
        <f t="shared" si="17"/>
        <v>0</v>
      </c>
      <c r="J91" s="741"/>
      <c r="K91" s="741">
        <f t="shared" si="17"/>
        <v>0</v>
      </c>
      <c r="L91" s="741"/>
      <c r="M91" s="741">
        <f t="shared" si="17"/>
        <v>0</v>
      </c>
      <c r="N91" s="741"/>
      <c r="O91" s="741">
        <f t="shared" si="17"/>
        <v>0</v>
      </c>
      <c r="P91" s="743"/>
    </row>
    <row r="92" spans="2:16">
      <c r="B92" s="499" t="s">
        <v>942</v>
      </c>
      <c r="C92" s="742">
        <v>0</v>
      </c>
      <c r="D92" s="742"/>
      <c r="E92" s="741">
        <f t="shared" si="17"/>
        <v>0</v>
      </c>
      <c r="F92" s="741"/>
      <c r="G92" s="741">
        <f t="shared" si="17"/>
        <v>0</v>
      </c>
      <c r="H92" s="741"/>
      <c r="I92" s="741">
        <f t="shared" si="17"/>
        <v>0</v>
      </c>
      <c r="J92" s="741"/>
      <c r="K92" s="741">
        <f t="shared" si="17"/>
        <v>0</v>
      </c>
      <c r="L92" s="741"/>
      <c r="M92" s="741">
        <f t="shared" si="17"/>
        <v>0</v>
      </c>
      <c r="N92" s="741"/>
      <c r="O92" s="741">
        <f t="shared" si="17"/>
        <v>0</v>
      </c>
      <c r="P92" s="743"/>
    </row>
    <row r="93" spans="2:16">
      <c r="B93" s="499" t="s">
        <v>943</v>
      </c>
      <c r="C93" s="742">
        <v>0</v>
      </c>
      <c r="D93" s="742"/>
      <c r="E93" s="741">
        <f t="shared" si="17"/>
        <v>0</v>
      </c>
      <c r="F93" s="741"/>
      <c r="G93" s="741">
        <f t="shared" si="17"/>
        <v>0</v>
      </c>
      <c r="H93" s="741"/>
      <c r="I93" s="741">
        <f t="shared" si="17"/>
        <v>0</v>
      </c>
      <c r="J93" s="741"/>
      <c r="K93" s="741">
        <f t="shared" si="17"/>
        <v>0</v>
      </c>
      <c r="L93" s="741"/>
      <c r="M93" s="741">
        <f t="shared" si="17"/>
        <v>0</v>
      </c>
      <c r="N93" s="741"/>
      <c r="O93" s="741">
        <f t="shared" si="17"/>
        <v>0</v>
      </c>
      <c r="P93" s="743"/>
    </row>
    <row r="94" spans="2:16">
      <c r="B94" s="499" t="s">
        <v>944</v>
      </c>
      <c r="C94" s="742">
        <v>0</v>
      </c>
      <c r="D94" s="742"/>
      <c r="E94" s="741">
        <f t="shared" si="17"/>
        <v>0</v>
      </c>
      <c r="F94" s="741"/>
      <c r="G94" s="741">
        <f t="shared" si="17"/>
        <v>0</v>
      </c>
      <c r="H94" s="741"/>
      <c r="I94" s="741">
        <f t="shared" si="17"/>
        <v>0</v>
      </c>
      <c r="J94" s="741"/>
      <c r="K94" s="741">
        <f t="shared" si="17"/>
        <v>0</v>
      </c>
      <c r="L94" s="741"/>
      <c r="M94" s="741">
        <f t="shared" si="17"/>
        <v>0</v>
      </c>
      <c r="N94" s="741"/>
      <c r="O94" s="741">
        <f t="shared" si="17"/>
        <v>0</v>
      </c>
      <c r="P94" s="743"/>
    </row>
    <row r="95" spans="2:16">
      <c r="B95" s="499" t="s">
        <v>945</v>
      </c>
      <c r="C95" s="742">
        <v>0</v>
      </c>
      <c r="D95" s="742"/>
      <c r="E95" s="741">
        <f t="shared" si="17"/>
        <v>0</v>
      </c>
      <c r="F95" s="741"/>
      <c r="G95" s="741">
        <f t="shared" si="17"/>
        <v>0</v>
      </c>
      <c r="H95" s="741"/>
      <c r="I95" s="741">
        <f t="shared" si="17"/>
        <v>0</v>
      </c>
      <c r="J95" s="741"/>
      <c r="K95" s="741">
        <f t="shared" si="17"/>
        <v>0</v>
      </c>
      <c r="L95" s="741"/>
      <c r="M95" s="741">
        <f t="shared" si="17"/>
        <v>0</v>
      </c>
      <c r="N95" s="741"/>
      <c r="O95" s="741">
        <f t="shared" si="17"/>
        <v>0</v>
      </c>
      <c r="P95" s="743"/>
    </row>
    <row r="96" spans="2:16">
      <c r="B96" s="499" t="s">
        <v>946</v>
      </c>
      <c r="C96" s="742">
        <v>0</v>
      </c>
      <c r="D96" s="742"/>
      <c r="E96" s="741">
        <f t="shared" si="17"/>
        <v>0</v>
      </c>
      <c r="F96" s="741"/>
      <c r="G96" s="741">
        <f t="shared" si="17"/>
        <v>0</v>
      </c>
      <c r="H96" s="741"/>
      <c r="I96" s="741">
        <f t="shared" si="17"/>
        <v>0</v>
      </c>
      <c r="J96" s="741"/>
      <c r="K96" s="741">
        <f t="shared" si="17"/>
        <v>0</v>
      </c>
      <c r="L96" s="741"/>
      <c r="M96" s="741">
        <f t="shared" si="17"/>
        <v>0</v>
      </c>
      <c r="N96" s="741"/>
      <c r="O96" s="741">
        <f t="shared" si="17"/>
        <v>0</v>
      </c>
      <c r="P96" s="743"/>
    </row>
    <row r="97" spans="2:80" ht="14" thickBot="1">
      <c r="B97" s="500" t="s">
        <v>947</v>
      </c>
      <c r="C97" s="767">
        <v>0</v>
      </c>
      <c r="D97" s="767"/>
      <c r="E97" s="768">
        <f t="shared" si="17"/>
        <v>0</v>
      </c>
      <c r="F97" s="768"/>
      <c r="G97" s="768">
        <f t="shared" si="17"/>
        <v>0</v>
      </c>
      <c r="H97" s="768"/>
      <c r="I97" s="768">
        <f t="shared" si="17"/>
        <v>0</v>
      </c>
      <c r="J97" s="768"/>
      <c r="K97" s="768">
        <f t="shared" si="17"/>
        <v>0</v>
      </c>
      <c r="L97" s="768"/>
      <c r="M97" s="768">
        <f t="shared" si="17"/>
        <v>0</v>
      </c>
      <c r="N97" s="768"/>
      <c r="O97" s="768">
        <f t="shared" si="17"/>
        <v>0</v>
      </c>
      <c r="P97" s="769"/>
    </row>
    <row r="98" spans="2:80">
      <c r="B98" s="260"/>
      <c r="C98" s="402"/>
      <c r="D98" s="402"/>
      <c r="E98" s="402"/>
      <c r="F98" s="402"/>
      <c r="G98" s="402"/>
      <c r="H98" s="402"/>
      <c r="I98" s="402"/>
      <c r="J98" s="402"/>
      <c r="K98" s="402"/>
      <c r="L98" s="402"/>
      <c r="M98" s="402"/>
      <c r="N98" s="402"/>
      <c r="O98" s="402"/>
      <c r="P98" s="402"/>
    </row>
    <row r="99" spans="2:80" ht="14" hidden="1" thickBot="1">
      <c r="B99" s="235" t="s">
        <v>960</v>
      </c>
    </row>
    <row r="100" spans="2:80" hidden="1">
      <c r="B100" s="236" t="s">
        <v>890</v>
      </c>
      <c r="C100" s="237">
        <v>1</v>
      </c>
      <c r="D100" s="237">
        <v>1</v>
      </c>
      <c r="E100" s="237">
        <v>1</v>
      </c>
      <c r="F100" s="237">
        <v>1</v>
      </c>
      <c r="G100" s="237">
        <v>1</v>
      </c>
      <c r="H100" s="237">
        <v>1</v>
      </c>
      <c r="I100" s="237">
        <v>2</v>
      </c>
      <c r="J100" s="237">
        <v>2</v>
      </c>
      <c r="K100" s="237">
        <v>2</v>
      </c>
      <c r="L100" s="237">
        <v>2</v>
      </c>
      <c r="M100" s="237">
        <v>2</v>
      </c>
      <c r="N100" s="237">
        <v>2</v>
      </c>
      <c r="O100" s="237">
        <v>3</v>
      </c>
      <c r="P100" s="237">
        <v>3</v>
      </c>
      <c r="Q100" s="237">
        <v>3</v>
      </c>
      <c r="R100" s="237">
        <v>3</v>
      </c>
      <c r="S100" s="237">
        <v>3</v>
      </c>
      <c r="T100" s="237">
        <v>3</v>
      </c>
      <c r="U100" s="237">
        <v>4</v>
      </c>
      <c r="V100" s="237">
        <v>4</v>
      </c>
      <c r="W100" s="237">
        <v>4</v>
      </c>
      <c r="X100" s="237">
        <v>4</v>
      </c>
      <c r="Y100" s="237">
        <v>4</v>
      </c>
      <c r="Z100" s="237">
        <v>4</v>
      </c>
      <c r="AA100" s="237">
        <v>5</v>
      </c>
      <c r="AB100" s="237">
        <v>5</v>
      </c>
      <c r="AC100" s="237">
        <v>5</v>
      </c>
      <c r="AD100" s="237">
        <v>5</v>
      </c>
      <c r="AE100" s="237">
        <v>5</v>
      </c>
      <c r="AF100" s="237">
        <v>5</v>
      </c>
      <c r="AG100" s="237">
        <v>6</v>
      </c>
      <c r="AH100" s="237">
        <v>6</v>
      </c>
      <c r="AI100" s="237">
        <v>6</v>
      </c>
      <c r="AJ100" s="237">
        <v>6</v>
      </c>
      <c r="AK100" s="237">
        <v>6</v>
      </c>
      <c r="AL100" s="237">
        <v>6</v>
      </c>
      <c r="AM100" s="237">
        <v>7</v>
      </c>
      <c r="AN100" s="237">
        <v>7</v>
      </c>
      <c r="AO100" s="237">
        <v>7</v>
      </c>
      <c r="AP100" s="237">
        <v>7</v>
      </c>
      <c r="AQ100" s="237">
        <v>7</v>
      </c>
      <c r="AR100" s="237">
        <v>7</v>
      </c>
      <c r="AS100" s="237">
        <v>8</v>
      </c>
      <c r="AT100" s="237">
        <v>8</v>
      </c>
      <c r="AU100" s="237">
        <v>8</v>
      </c>
      <c r="AV100" s="237">
        <v>8</v>
      </c>
      <c r="AW100" s="237">
        <v>8</v>
      </c>
      <c r="AX100" s="237">
        <v>8</v>
      </c>
      <c r="AY100" s="237">
        <v>9</v>
      </c>
      <c r="AZ100" s="237">
        <v>9</v>
      </c>
      <c r="BA100" s="237">
        <v>9</v>
      </c>
      <c r="BB100" s="237">
        <v>9</v>
      </c>
      <c r="BC100" s="237">
        <v>9</v>
      </c>
      <c r="BD100" s="237">
        <v>9</v>
      </c>
      <c r="BE100" s="237">
        <v>10</v>
      </c>
      <c r="BF100" s="237">
        <v>10</v>
      </c>
      <c r="BG100" s="237">
        <v>10</v>
      </c>
      <c r="BH100" s="237">
        <v>10</v>
      </c>
      <c r="BI100" s="237">
        <v>10</v>
      </c>
      <c r="BJ100" s="237">
        <v>10</v>
      </c>
      <c r="BK100" s="237">
        <v>11</v>
      </c>
      <c r="BL100" s="237">
        <v>11</v>
      </c>
      <c r="BM100" s="237">
        <v>11</v>
      </c>
      <c r="BN100" s="237">
        <v>11</v>
      </c>
      <c r="BO100" s="237">
        <v>11</v>
      </c>
      <c r="BP100" s="237">
        <v>11</v>
      </c>
      <c r="BQ100" s="237">
        <v>12</v>
      </c>
      <c r="BR100" s="237">
        <v>12</v>
      </c>
      <c r="BS100" s="237">
        <v>12</v>
      </c>
      <c r="BT100" s="237">
        <v>12</v>
      </c>
      <c r="BU100" s="237">
        <v>12</v>
      </c>
      <c r="BV100" s="237">
        <v>12</v>
      </c>
      <c r="BW100" s="237">
        <v>13</v>
      </c>
      <c r="BX100" s="237">
        <v>13</v>
      </c>
      <c r="BY100" s="237">
        <v>13</v>
      </c>
      <c r="BZ100" s="237">
        <v>13</v>
      </c>
      <c r="CA100" s="237">
        <v>13</v>
      </c>
      <c r="CB100" s="238">
        <v>13</v>
      </c>
    </row>
    <row r="101" spans="2:80" ht="14" hidden="1" thickBot="1">
      <c r="B101" s="239" t="s">
        <v>891</v>
      </c>
      <c r="C101" s="240">
        <v>1</v>
      </c>
      <c r="D101" s="240">
        <v>2</v>
      </c>
      <c r="E101" s="240">
        <v>3</v>
      </c>
      <c r="F101" s="240">
        <v>4</v>
      </c>
      <c r="G101" s="240">
        <v>5</v>
      </c>
      <c r="H101" s="240">
        <v>6</v>
      </c>
      <c r="I101" s="240">
        <v>1</v>
      </c>
      <c r="J101" s="240">
        <v>2</v>
      </c>
      <c r="K101" s="240">
        <v>3</v>
      </c>
      <c r="L101" s="240">
        <v>4</v>
      </c>
      <c r="M101" s="240">
        <v>5</v>
      </c>
      <c r="N101" s="240">
        <v>6</v>
      </c>
      <c r="O101" s="240">
        <v>1</v>
      </c>
      <c r="P101" s="240">
        <v>2</v>
      </c>
      <c r="Q101" s="240">
        <v>3</v>
      </c>
      <c r="R101" s="240">
        <v>4</v>
      </c>
      <c r="S101" s="240">
        <v>5</v>
      </c>
      <c r="T101" s="240">
        <v>6</v>
      </c>
      <c r="U101" s="240">
        <v>1</v>
      </c>
      <c r="V101" s="240">
        <v>2</v>
      </c>
      <c r="W101" s="240">
        <v>3</v>
      </c>
      <c r="X101" s="240">
        <v>4</v>
      </c>
      <c r="Y101" s="240">
        <v>5</v>
      </c>
      <c r="Z101" s="240">
        <v>6</v>
      </c>
      <c r="AA101" s="240">
        <v>1</v>
      </c>
      <c r="AB101" s="240">
        <v>2</v>
      </c>
      <c r="AC101" s="240">
        <v>3</v>
      </c>
      <c r="AD101" s="240">
        <v>4</v>
      </c>
      <c r="AE101" s="240">
        <v>5</v>
      </c>
      <c r="AF101" s="240">
        <v>6</v>
      </c>
      <c r="AG101" s="240">
        <v>1</v>
      </c>
      <c r="AH101" s="240">
        <v>2</v>
      </c>
      <c r="AI101" s="240">
        <v>3</v>
      </c>
      <c r="AJ101" s="240">
        <v>4</v>
      </c>
      <c r="AK101" s="240">
        <v>5</v>
      </c>
      <c r="AL101" s="240">
        <v>6</v>
      </c>
      <c r="AM101" s="240">
        <v>1</v>
      </c>
      <c r="AN101" s="240">
        <v>2</v>
      </c>
      <c r="AO101" s="240">
        <v>3</v>
      </c>
      <c r="AP101" s="240">
        <v>4</v>
      </c>
      <c r="AQ101" s="240">
        <v>5</v>
      </c>
      <c r="AR101" s="240">
        <v>6</v>
      </c>
      <c r="AS101" s="240">
        <v>1</v>
      </c>
      <c r="AT101" s="240">
        <v>2</v>
      </c>
      <c r="AU101" s="240">
        <v>3</v>
      </c>
      <c r="AV101" s="240">
        <v>4</v>
      </c>
      <c r="AW101" s="240">
        <v>5</v>
      </c>
      <c r="AX101" s="240">
        <v>6</v>
      </c>
      <c r="AY101" s="240">
        <v>1</v>
      </c>
      <c r="AZ101" s="240">
        <v>2</v>
      </c>
      <c r="BA101" s="240">
        <v>3</v>
      </c>
      <c r="BB101" s="240">
        <v>4</v>
      </c>
      <c r="BC101" s="240">
        <v>5</v>
      </c>
      <c r="BD101" s="240">
        <v>6</v>
      </c>
      <c r="BE101" s="240">
        <v>1</v>
      </c>
      <c r="BF101" s="240">
        <v>2</v>
      </c>
      <c r="BG101" s="240">
        <v>3</v>
      </c>
      <c r="BH101" s="240">
        <v>4</v>
      </c>
      <c r="BI101" s="240">
        <v>5</v>
      </c>
      <c r="BJ101" s="240">
        <v>6</v>
      </c>
      <c r="BK101" s="240">
        <v>1</v>
      </c>
      <c r="BL101" s="240">
        <v>2</v>
      </c>
      <c r="BM101" s="240">
        <v>3</v>
      </c>
      <c r="BN101" s="240">
        <v>4</v>
      </c>
      <c r="BO101" s="240">
        <v>5</v>
      </c>
      <c r="BP101" s="240">
        <v>6</v>
      </c>
      <c r="BQ101" s="240">
        <v>1</v>
      </c>
      <c r="BR101" s="240">
        <v>2</v>
      </c>
      <c r="BS101" s="240">
        <v>3</v>
      </c>
      <c r="BT101" s="240">
        <v>4</v>
      </c>
      <c r="BU101" s="240">
        <v>5</v>
      </c>
      <c r="BV101" s="240">
        <v>6</v>
      </c>
      <c r="BW101" s="240">
        <v>1</v>
      </c>
      <c r="BX101" s="240">
        <v>2</v>
      </c>
      <c r="BY101" s="240">
        <v>3</v>
      </c>
      <c r="BZ101" s="240">
        <v>4</v>
      </c>
      <c r="CA101" s="240">
        <v>5</v>
      </c>
      <c r="CB101" s="241">
        <v>6</v>
      </c>
    </row>
    <row r="102" spans="2:80" hidden="1">
      <c r="B102" s="242" t="s">
        <v>873</v>
      </c>
      <c r="C102" s="243">
        <f t="shared" ref="C102:AH102" ca="1" si="18">IF(OFFSET($D14,0,C$100-1)&gt;=C$101,IF(C$101&lt;=6,$C14*OFFSET($E56,0,(C$101-1)*2),$C14*$O56*OFFSET($D14,0,C$100-1)-5),0)</f>
        <v>0</v>
      </c>
      <c r="D102" s="243">
        <f t="shared" ca="1" si="18"/>
        <v>0</v>
      </c>
      <c r="E102" s="243">
        <f t="shared" ca="1" si="18"/>
        <v>0</v>
      </c>
      <c r="F102" s="243">
        <f t="shared" ca="1" si="18"/>
        <v>0</v>
      </c>
      <c r="G102" s="243">
        <f t="shared" ca="1" si="18"/>
        <v>0</v>
      </c>
      <c r="H102" s="243">
        <f t="shared" ca="1" si="18"/>
        <v>0</v>
      </c>
      <c r="I102" s="243">
        <f t="shared" ca="1" si="18"/>
        <v>0</v>
      </c>
      <c r="J102" s="243">
        <f t="shared" ca="1" si="18"/>
        <v>0</v>
      </c>
      <c r="K102" s="243">
        <f t="shared" ca="1" si="18"/>
        <v>0</v>
      </c>
      <c r="L102" s="243">
        <f t="shared" ca="1" si="18"/>
        <v>0</v>
      </c>
      <c r="M102" s="243">
        <f t="shared" ca="1" si="18"/>
        <v>0</v>
      </c>
      <c r="N102" s="243">
        <f t="shared" ca="1" si="18"/>
        <v>0</v>
      </c>
      <c r="O102" s="243">
        <f t="shared" ca="1" si="18"/>
        <v>0</v>
      </c>
      <c r="P102" s="243">
        <f t="shared" ca="1" si="18"/>
        <v>0</v>
      </c>
      <c r="Q102" s="243">
        <f t="shared" ca="1" si="18"/>
        <v>0</v>
      </c>
      <c r="R102" s="243">
        <f t="shared" ca="1" si="18"/>
        <v>0</v>
      </c>
      <c r="S102" s="243">
        <f t="shared" ca="1" si="18"/>
        <v>0</v>
      </c>
      <c r="T102" s="243">
        <f t="shared" ca="1" si="18"/>
        <v>0</v>
      </c>
      <c r="U102" s="243">
        <f t="shared" ca="1" si="18"/>
        <v>0</v>
      </c>
      <c r="V102" s="243">
        <f t="shared" ca="1" si="18"/>
        <v>0</v>
      </c>
      <c r="W102" s="243">
        <f t="shared" ca="1" si="18"/>
        <v>0</v>
      </c>
      <c r="X102" s="243">
        <f t="shared" ca="1" si="18"/>
        <v>0</v>
      </c>
      <c r="Y102" s="243">
        <f t="shared" ca="1" si="18"/>
        <v>0</v>
      </c>
      <c r="Z102" s="243">
        <f t="shared" ca="1" si="18"/>
        <v>0</v>
      </c>
      <c r="AA102" s="243">
        <f t="shared" ca="1" si="18"/>
        <v>0</v>
      </c>
      <c r="AB102" s="243">
        <f t="shared" ca="1" si="18"/>
        <v>0</v>
      </c>
      <c r="AC102" s="243">
        <f t="shared" ca="1" si="18"/>
        <v>0</v>
      </c>
      <c r="AD102" s="243">
        <f t="shared" ca="1" si="18"/>
        <v>0</v>
      </c>
      <c r="AE102" s="243">
        <f t="shared" ca="1" si="18"/>
        <v>0</v>
      </c>
      <c r="AF102" s="243">
        <f t="shared" ca="1" si="18"/>
        <v>0</v>
      </c>
      <c r="AG102" s="243">
        <f t="shared" ca="1" si="18"/>
        <v>0</v>
      </c>
      <c r="AH102" s="243">
        <f t="shared" ca="1" si="18"/>
        <v>0</v>
      </c>
      <c r="AI102" s="243">
        <f t="shared" ref="AI102:BN102" ca="1" si="19">IF(OFFSET($D14,0,AI$100-1)&gt;=AI$101,IF(AI$101&lt;=6,$C14*OFFSET($E56,0,(AI$101-1)*2),$C14*$O56*OFFSET($D14,0,AI$100-1)-5),0)</f>
        <v>0</v>
      </c>
      <c r="AJ102" s="243">
        <f t="shared" ca="1" si="19"/>
        <v>0</v>
      </c>
      <c r="AK102" s="243">
        <f t="shared" ca="1" si="19"/>
        <v>0</v>
      </c>
      <c r="AL102" s="243">
        <f t="shared" ca="1" si="19"/>
        <v>0</v>
      </c>
      <c r="AM102" s="243">
        <f t="shared" ca="1" si="19"/>
        <v>0</v>
      </c>
      <c r="AN102" s="243">
        <f t="shared" ca="1" si="19"/>
        <v>0</v>
      </c>
      <c r="AO102" s="243">
        <f t="shared" ca="1" si="19"/>
        <v>0</v>
      </c>
      <c r="AP102" s="243">
        <f t="shared" ca="1" si="19"/>
        <v>0</v>
      </c>
      <c r="AQ102" s="243">
        <f t="shared" ca="1" si="19"/>
        <v>0</v>
      </c>
      <c r="AR102" s="243">
        <f t="shared" ca="1" si="19"/>
        <v>0</v>
      </c>
      <c r="AS102" s="243">
        <f t="shared" ca="1" si="19"/>
        <v>0</v>
      </c>
      <c r="AT102" s="243">
        <f t="shared" ca="1" si="19"/>
        <v>0</v>
      </c>
      <c r="AU102" s="243">
        <f t="shared" ca="1" si="19"/>
        <v>0</v>
      </c>
      <c r="AV102" s="243">
        <f t="shared" ca="1" si="19"/>
        <v>0</v>
      </c>
      <c r="AW102" s="243">
        <f t="shared" ca="1" si="19"/>
        <v>0</v>
      </c>
      <c r="AX102" s="243">
        <f t="shared" ca="1" si="19"/>
        <v>0</v>
      </c>
      <c r="AY102" s="243">
        <f t="shared" ca="1" si="19"/>
        <v>0</v>
      </c>
      <c r="AZ102" s="243">
        <f t="shared" ca="1" si="19"/>
        <v>0</v>
      </c>
      <c r="BA102" s="243">
        <f t="shared" ca="1" si="19"/>
        <v>0</v>
      </c>
      <c r="BB102" s="243">
        <f t="shared" ca="1" si="19"/>
        <v>0</v>
      </c>
      <c r="BC102" s="243">
        <f t="shared" ca="1" si="19"/>
        <v>0</v>
      </c>
      <c r="BD102" s="243">
        <f t="shared" ca="1" si="19"/>
        <v>0</v>
      </c>
      <c r="BE102" s="243">
        <f t="shared" ca="1" si="19"/>
        <v>0</v>
      </c>
      <c r="BF102" s="243">
        <f t="shared" ca="1" si="19"/>
        <v>0</v>
      </c>
      <c r="BG102" s="243">
        <f t="shared" ca="1" si="19"/>
        <v>0</v>
      </c>
      <c r="BH102" s="243">
        <f t="shared" ca="1" si="19"/>
        <v>0</v>
      </c>
      <c r="BI102" s="243">
        <f t="shared" ca="1" si="19"/>
        <v>0</v>
      </c>
      <c r="BJ102" s="243">
        <f t="shared" ca="1" si="19"/>
        <v>0</v>
      </c>
      <c r="BK102" s="243">
        <f t="shared" ca="1" si="19"/>
        <v>0</v>
      </c>
      <c r="BL102" s="243">
        <f t="shared" ca="1" si="19"/>
        <v>0</v>
      </c>
      <c r="BM102" s="243">
        <f t="shared" ca="1" si="19"/>
        <v>0</v>
      </c>
      <c r="BN102" s="243">
        <f t="shared" ca="1" si="19"/>
        <v>0</v>
      </c>
      <c r="BO102" s="243">
        <f t="shared" ref="BO102:CB102" ca="1" si="20">IF(OFFSET($D14,0,BO$100-1)&gt;=BO$101,IF(BO$101&lt;=6,$C14*OFFSET($E56,0,(BO$101-1)*2),$C14*$O56*OFFSET($D14,0,BO$100-1)-5),0)</f>
        <v>0</v>
      </c>
      <c r="BP102" s="243">
        <f t="shared" ca="1" si="20"/>
        <v>0</v>
      </c>
      <c r="BQ102" s="243">
        <f t="shared" ca="1" si="20"/>
        <v>0</v>
      </c>
      <c r="BR102" s="243">
        <f t="shared" ca="1" si="20"/>
        <v>0</v>
      </c>
      <c r="BS102" s="243">
        <f t="shared" ca="1" si="20"/>
        <v>0</v>
      </c>
      <c r="BT102" s="243">
        <f t="shared" ca="1" si="20"/>
        <v>0</v>
      </c>
      <c r="BU102" s="243">
        <f t="shared" ca="1" si="20"/>
        <v>0</v>
      </c>
      <c r="BV102" s="243">
        <f t="shared" ca="1" si="20"/>
        <v>0</v>
      </c>
      <c r="BW102" s="243">
        <f t="shared" ca="1" si="20"/>
        <v>0</v>
      </c>
      <c r="BX102" s="243">
        <f t="shared" ca="1" si="20"/>
        <v>0</v>
      </c>
      <c r="BY102" s="243">
        <f t="shared" ca="1" si="20"/>
        <v>0</v>
      </c>
      <c r="BZ102" s="243">
        <f t="shared" ca="1" si="20"/>
        <v>0</v>
      </c>
      <c r="CA102" s="243">
        <f t="shared" ca="1" si="20"/>
        <v>0</v>
      </c>
      <c r="CB102" s="403">
        <f t="shared" ca="1" si="20"/>
        <v>0</v>
      </c>
    </row>
    <row r="103" spans="2:80" hidden="1">
      <c r="B103" s="242" t="s">
        <v>874</v>
      </c>
      <c r="C103" s="243">
        <f t="shared" ref="C103:AH103" ca="1" si="21">IF(OFFSET($D15,0,C$100-1)&gt;=C$101,IF(C$101&lt;=6,$C15*OFFSET($E57,0,(C$101-1)*2),$C15*$O57*OFFSET($D15,0,C$100-1)-5),0)</f>
        <v>0</v>
      </c>
      <c r="D103" s="243">
        <f t="shared" ca="1" si="21"/>
        <v>0</v>
      </c>
      <c r="E103" s="243">
        <f t="shared" ca="1" si="21"/>
        <v>0</v>
      </c>
      <c r="F103" s="243">
        <f t="shared" ca="1" si="21"/>
        <v>0</v>
      </c>
      <c r="G103" s="243">
        <f t="shared" ca="1" si="21"/>
        <v>0</v>
      </c>
      <c r="H103" s="243">
        <f t="shared" ca="1" si="21"/>
        <v>0</v>
      </c>
      <c r="I103" s="243">
        <f t="shared" ca="1" si="21"/>
        <v>0</v>
      </c>
      <c r="J103" s="243">
        <f t="shared" ca="1" si="21"/>
        <v>0</v>
      </c>
      <c r="K103" s="243">
        <f t="shared" ca="1" si="21"/>
        <v>0</v>
      </c>
      <c r="L103" s="243">
        <f t="shared" ca="1" si="21"/>
        <v>0</v>
      </c>
      <c r="M103" s="243">
        <f t="shared" ca="1" si="21"/>
        <v>0</v>
      </c>
      <c r="N103" s="243">
        <f t="shared" ca="1" si="21"/>
        <v>0</v>
      </c>
      <c r="O103" s="243">
        <f t="shared" ca="1" si="21"/>
        <v>0</v>
      </c>
      <c r="P103" s="243">
        <f t="shared" ca="1" si="21"/>
        <v>0</v>
      </c>
      <c r="Q103" s="243">
        <f t="shared" ca="1" si="21"/>
        <v>0</v>
      </c>
      <c r="R103" s="243">
        <f t="shared" ca="1" si="21"/>
        <v>0</v>
      </c>
      <c r="S103" s="243">
        <f t="shared" ca="1" si="21"/>
        <v>0</v>
      </c>
      <c r="T103" s="243">
        <f t="shared" ca="1" si="21"/>
        <v>0</v>
      </c>
      <c r="U103" s="243">
        <f t="shared" ca="1" si="21"/>
        <v>0</v>
      </c>
      <c r="V103" s="243">
        <f t="shared" ca="1" si="21"/>
        <v>0</v>
      </c>
      <c r="W103" s="243">
        <f t="shared" ca="1" si="21"/>
        <v>0</v>
      </c>
      <c r="X103" s="243">
        <f t="shared" ca="1" si="21"/>
        <v>0</v>
      </c>
      <c r="Y103" s="243">
        <f t="shared" ca="1" si="21"/>
        <v>0</v>
      </c>
      <c r="Z103" s="243">
        <f t="shared" ca="1" si="21"/>
        <v>0</v>
      </c>
      <c r="AA103" s="243">
        <f t="shared" ca="1" si="21"/>
        <v>0</v>
      </c>
      <c r="AB103" s="243">
        <f t="shared" ca="1" si="21"/>
        <v>0</v>
      </c>
      <c r="AC103" s="243">
        <f t="shared" ca="1" si="21"/>
        <v>0</v>
      </c>
      <c r="AD103" s="243">
        <f t="shared" ca="1" si="21"/>
        <v>0</v>
      </c>
      <c r="AE103" s="243">
        <f t="shared" ca="1" si="21"/>
        <v>0</v>
      </c>
      <c r="AF103" s="243">
        <f t="shared" ca="1" si="21"/>
        <v>0</v>
      </c>
      <c r="AG103" s="243">
        <f t="shared" ca="1" si="21"/>
        <v>0</v>
      </c>
      <c r="AH103" s="243">
        <f t="shared" ca="1" si="21"/>
        <v>0</v>
      </c>
      <c r="AI103" s="243">
        <f t="shared" ref="AI103:BN103" ca="1" si="22">IF(OFFSET($D15,0,AI$100-1)&gt;=AI$101,IF(AI$101&lt;=6,$C15*OFFSET($E57,0,(AI$101-1)*2),$C15*$O57*OFFSET($D15,0,AI$100-1)-5),0)</f>
        <v>0</v>
      </c>
      <c r="AJ103" s="243">
        <f t="shared" ca="1" si="22"/>
        <v>0</v>
      </c>
      <c r="AK103" s="243">
        <f t="shared" ca="1" si="22"/>
        <v>0</v>
      </c>
      <c r="AL103" s="243">
        <f t="shared" ca="1" si="22"/>
        <v>0</v>
      </c>
      <c r="AM103" s="243">
        <f t="shared" ca="1" si="22"/>
        <v>0</v>
      </c>
      <c r="AN103" s="243">
        <f t="shared" ca="1" si="22"/>
        <v>0</v>
      </c>
      <c r="AO103" s="243">
        <f t="shared" ca="1" si="22"/>
        <v>0</v>
      </c>
      <c r="AP103" s="243">
        <f t="shared" ca="1" si="22"/>
        <v>0</v>
      </c>
      <c r="AQ103" s="243">
        <f t="shared" ca="1" si="22"/>
        <v>0</v>
      </c>
      <c r="AR103" s="243">
        <f t="shared" ca="1" si="22"/>
        <v>0</v>
      </c>
      <c r="AS103" s="243">
        <f t="shared" ca="1" si="22"/>
        <v>0</v>
      </c>
      <c r="AT103" s="243">
        <f t="shared" ca="1" si="22"/>
        <v>0</v>
      </c>
      <c r="AU103" s="243">
        <f t="shared" ca="1" si="22"/>
        <v>0</v>
      </c>
      <c r="AV103" s="243">
        <f t="shared" ca="1" si="22"/>
        <v>0</v>
      </c>
      <c r="AW103" s="243">
        <f t="shared" ca="1" si="22"/>
        <v>0</v>
      </c>
      <c r="AX103" s="243">
        <f t="shared" ca="1" si="22"/>
        <v>0</v>
      </c>
      <c r="AY103" s="243">
        <f t="shared" ca="1" si="22"/>
        <v>0</v>
      </c>
      <c r="AZ103" s="243">
        <f t="shared" ca="1" si="22"/>
        <v>0</v>
      </c>
      <c r="BA103" s="243">
        <f t="shared" ca="1" si="22"/>
        <v>0</v>
      </c>
      <c r="BB103" s="243">
        <f t="shared" ca="1" si="22"/>
        <v>0</v>
      </c>
      <c r="BC103" s="243">
        <f t="shared" ca="1" si="22"/>
        <v>0</v>
      </c>
      <c r="BD103" s="243">
        <f t="shared" ca="1" si="22"/>
        <v>0</v>
      </c>
      <c r="BE103" s="243">
        <f t="shared" ca="1" si="22"/>
        <v>0</v>
      </c>
      <c r="BF103" s="243">
        <f t="shared" ca="1" si="22"/>
        <v>0</v>
      </c>
      <c r="BG103" s="243">
        <f t="shared" ca="1" si="22"/>
        <v>0</v>
      </c>
      <c r="BH103" s="243">
        <f t="shared" ca="1" si="22"/>
        <v>0</v>
      </c>
      <c r="BI103" s="243">
        <f t="shared" ca="1" si="22"/>
        <v>0</v>
      </c>
      <c r="BJ103" s="243">
        <f t="shared" ca="1" si="22"/>
        <v>0</v>
      </c>
      <c r="BK103" s="243">
        <f t="shared" ca="1" si="22"/>
        <v>0</v>
      </c>
      <c r="BL103" s="243">
        <f t="shared" ca="1" si="22"/>
        <v>0</v>
      </c>
      <c r="BM103" s="243">
        <f t="shared" ca="1" si="22"/>
        <v>0</v>
      </c>
      <c r="BN103" s="243">
        <f t="shared" ca="1" si="22"/>
        <v>0</v>
      </c>
      <c r="BO103" s="243">
        <f t="shared" ref="BO103:CB103" ca="1" si="23">IF(OFFSET($D15,0,BO$100-1)&gt;=BO$101,IF(BO$101&lt;=6,$C15*OFFSET($E57,0,(BO$101-1)*2),$C15*$O57*OFFSET($D15,0,BO$100-1)-5),0)</f>
        <v>0</v>
      </c>
      <c r="BP103" s="243">
        <f t="shared" ca="1" si="23"/>
        <v>0</v>
      </c>
      <c r="BQ103" s="243">
        <f t="shared" ca="1" si="23"/>
        <v>0</v>
      </c>
      <c r="BR103" s="243">
        <f t="shared" ca="1" si="23"/>
        <v>0</v>
      </c>
      <c r="BS103" s="243">
        <f t="shared" ca="1" si="23"/>
        <v>0</v>
      </c>
      <c r="BT103" s="243">
        <f t="shared" ca="1" si="23"/>
        <v>0</v>
      </c>
      <c r="BU103" s="243">
        <f t="shared" ca="1" si="23"/>
        <v>0</v>
      </c>
      <c r="BV103" s="243">
        <f t="shared" ca="1" si="23"/>
        <v>0</v>
      </c>
      <c r="BW103" s="243">
        <f t="shared" ca="1" si="23"/>
        <v>0</v>
      </c>
      <c r="BX103" s="243">
        <f t="shared" ca="1" si="23"/>
        <v>0</v>
      </c>
      <c r="BY103" s="243">
        <f t="shared" ca="1" si="23"/>
        <v>0</v>
      </c>
      <c r="BZ103" s="243">
        <f t="shared" ca="1" si="23"/>
        <v>0</v>
      </c>
      <c r="CA103" s="243">
        <f t="shared" ca="1" si="23"/>
        <v>0</v>
      </c>
      <c r="CB103" s="403">
        <f t="shared" ca="1" si="23"/>
        <v>0</v>
      </c>
    </row>
    <row r="104" spans="2:80" hidden="1">
      <c r="B104" s="242" t="s">
        <v>875</v>
      </c>
      <c r="C104" s="243">
        <f t="shared" ref="C104:AH104" ca="1" si="24">IF(OFFSET($D16,0,C$100-1)&gt;=C$101,IF(C$101&lt;=6,$C16*OFFSET($E58,0,(C$101-1)*2),$C16*$O58*OFFSET($D16,0,C$100-1)-5),0)</f>
        <v>0</v>
      </c>
      <c r="D104" s="243">
        <f t="shared" ca="1" si="24"/>
        <v>0</v>
      </c>
      <c r="E104" s="243">
        <f t="shared" ca="1" si="24"/>
        <v>0</v>
      </c>
      <c r="F104" s="243">
        <f t="shared" ca="1" si="24"/>
        <v>0</v>
      </c>
      <c r="G104" s="243">
        <f t="shared" ca="1" si="24"/>
        <v>0</v>
      </c>
      <c r="H104" s="243">
        <f t="shared" ca="1" si="24"/>
        <v>0</v>
      </c>
      <c r="I104" s="243">
        <f t="shared" ca="1" si="24"/>
        <v>0</v>
      </c>
      <c r="J104" s="243">
        <f t="shared" ca="1" si="24"/>
        <v>0</v>
      </c>
      <c r="K104" s="243">
        <f t="shared" ca="1" si="24"/>
        <v>0</v>
      </c>
      <c r="L104" s="243">
        <f t="shared" ca="1" si="24"/>
        <v>0</v>
      </c>
      <c r="M104" s="243">
        <f t="shared" ca="1" si="24"/>
        <v>0</v>
      </c>
      <c r="N104" s="243">
        <f t="shared" ca="1" si="24"/>
        <v>0</v>
      </c>
      <c r="O104" s="243">
        <f t="shared" ca="1" si="24"/>
        <v>0</v>
      </c>
      <c r="P104" s="243">
        <f t="shared" ca="1" si="24"/>
        <v>0</v>
      </c>
      <c r="Q104" s="243">
        <f t="shared" ca="1" si="24"/>
        <v>0</v>
      </c>
      <c r="R104" s="243">
        <f t="shared" ca="1" si="24"/>
        <v>0</v>
      </c>
      <c r="S104" s="243">
        <f t="shared" ca="1" si="24"/>
        <v>0</v>
      </c>
      <c r="T104" s="243">
        <f t="shared" ca="1" si="24"/>
        <v>0</v>
      </c>
      <c r="U104" s="243">
        <f t="shared" ca="1" si="24"/>
        <v>0</v>
      </c>
      <c r="V104" s="243">
        <f t="shared" ca="1" si="24"/>
        <v>0</v>
      </c>
      <c r="W104" s="243">
        <f t="shared" ca="1" si="24"/>
        <v>0</v>
      </c>
      <c r="X104" s="243">
        <f t="shared" ca="1" si="24"/>
        <v>0</v>
      </c>
      <c r="Y104" s="243">
        <f t="shared" ca="1" si="24"/>
        <v>0</v>
      </c>
      <c r="Z104" s="243">
        <f t="shared" ca="1" si="24"/>
        <v>0</v>
      </c>
      <c r="AA104" s="243">
        <f t="shared" ca="1" si="24"/>
        <v>0</v>
      </c>
      <c r="AB104" s="243">
        <f t="shared" ca="1" si="24"/>
        <v>0</v>
      </c>
      <c r="AC104" s="243">
        <f t="shared" ca="1" si="24"/>
        <v>0</v>
      </c>
      <c r="AD104" s="243">
        <f t="shared" ca="1" si="24"/>
        <v>0</v>
      </c>
      <c r="AE104" s="243">
        <f t="shared" ca="1" si="24"/>
        <v>0</v>
      </c>
      <c r="AF104" s="243">
        <f t="shared" ca="1" si="24"/>
        <v>0</v>
      </c>
      <c r="AG104" s="243">
        <f t="shared" ca="1" si="24"/>
        <v>0</v>
      </c>
      <c r="AH104" s="243">
        <f t="shared" ca="1" si="24"/>
        <v>0</v>
      </c>
      <c r="AI104" s="243">
        <f t="shared" ref="AI104:BN104" ca="1" si="25">IF(OFFSET($D16,0,AI$100-1)&gt;=AI$101,IF(AI$101&lt;=6,$C16*OFFSET($E58,0,(AI$101-1)*2),$C16*$O58*OFFSET($D16,0,AI$100-1)-5),0)</f>
        <v>0</v>
      </c>
      <c r="AJ104" s="243">
        <f t="shared" ca="1" si="25"/>
        <v>0</v>
      </c>
      <c r="AK104" s="243">
        <f t="shared" ca="1" si="25"/>
        <v>0</v>
      </c>
      <c r="AL104" s="243">
        <f t="shared" ca="1" si="25"/>
        <v>0</v>
      </c>
      <c r="AM104" s="243">
        <f t="shared" ca="1" si="25"/>
        <v>0</v>
      </c>
      <c r="AN104" s="243">
        <f t="shared" ca="1" si="25"/>
        <v>0</v>
      </c>
      <c r="AO104" s="243">
        <f t="shared" ca="1" si="25"/>
        <v>0</v>
      </c>
      <c r="AP104" s="243">
        <f t="shared" ca="1" si="25"/>
        <v>0</v>
      </c>
      <c r="AQ104" s="243">
        <f t="shared" ca="1" si="25"/>
        <v>0</v>
      </c>
      <c r="AR104" s="243">
        <f t="shared" ca="1" si="25"/>
        <v>0</v>
      </c>
      <c r="AS104" s="243">
        <f t="shared" ca="1" si="25"/>
        <v>0</v>
      </c>
      <c r="AT104" s="243">
        <f t="shared" ca="1" si="25"/>
        <v>0</v>
      </c>
      <c r="AU104" s="243">
        <f t="shared" ca="1" si="25"/>
        <v>0</v>
      </c>
      <c r="AV104" s="243">
        <f t="shared" ca="1" si="25"/>
        <v>0</v>
      </c>
      <c r="AW104" s="243">
        <f t="shared" ca="1" si="25"/>
        <v>0</v>
      </c>
      <c r="AX104" s="243">
        <f t="shared" ca="1" si="25"/>
        <v>0</v>
      </c>
      <c r="AY104" s="243">
        <f t="shared" ca="1" si="25"/>
        <v>0</v>
      </c>
      <c r="AZ104" s="243">
        <f t="shared" ca="1" si="25"/>
        <v>0</v>
      </c>
      <c r="BA104" s="243">
        <f t="shared" ca="1" si="25"/>
        <v>0</v>
      </c>
      <c r="BB104" s="243">
        <f t="shared" ca="1" si="25"/>
        <v>0</v>
      </c>
      <c r="BC104" s="243">
        <f t="shared" ca="1" si="25"/>
        <v>0</v>
      </c>
      <c r="BD104" s="243">
        <f t="shared" ca="1" si="25"/>
        <v>0</v>
      </c>
      <c r="BE104" s="243">
        <f t="shared" ca="1" si="25"/>
        <v>0</v>
      </c>
      <c r="BF104" s="243">
        <f t="shared" ca="1" si="25"/>
        <v>0</v>
      </c>
      <c r="BG104" s="243">
        <f t="shared" ca="1" si="25"/>
        <v>0</v>
      </c>
      <c r="BH104" s="243">
        <f t="shared" ca="1" si="25"/>
        <v>0</v>
      </c>
      <c r="BI104" s="243">
        <f t="shared" ca="1" si="25"/>
        <v>0</v>
      </c>
      <c r="BJ104" s="243">
        <f t="shared" ca="1" si="25"/>
        <v>0</v>
      </c>
      <c r="BK104" s="243">
        <f t="shared" ca="1" si="25"/>
        <v>0</v>
      </c>
      <c r="BL104" s="243">
        <f t="shared" ca="1" si="25"/>
        <v>0</v>
      </c>
      <c r="BM104" s="243">
        <f t="shared" ca="1" si="25"/>
        <v>0</v>
      </c>
      <c r="BN104" s="243">
        <f t="shared" ca="1" si="25"/>
        <v>0</v>
      </c>
      <c r="BO104" s="243">
        <f t="shared" ref="BO104:CB104" ca="1" si="26">IF(OFFSET($D16,0,BO$100-1)&gt;=BO$101,IF(BO$101&lt;=6,$C16*OFFSET($E58,0,(BO$101-1)*2),$C16*$O58*OFFSET($D16,0,BO$100-1)-5),0)</f>
        <v>0</v>
      </c>
      <c r="BP104" s="243">
        <f t="shared" ca="1" si="26"/>
        <v>0</v>
      </c>
      <c r="BQ104" s="243">
        <f t="shared" ca="1" si="26"/>
        <v>0</v>
      </c>
      <c r="BR104" s="243">
        <f t="shared" ca="1" si="26"/>
        <v>0</v>
      </c>
      <c r="BS104" s="243">
        <f t="shared" ca="1" si="26"/>
        <v>0</v>
      </c>
      <c r="BT104" s="243">
        <f t="shared" ca="1" si="26"/>
        <v>0</v>
      </c>
      <c r="BU104" s="243">
        <f t="shared" ca="1" si="26"/>
        <v>0</v>
      </c>
      <c r="BV104" s="243">
        <f t="shared" ca="1" si="26"/>
        <v>0</v>
      </c>
      <c r="BW104" s="243">
        <f t="shared" ca="1" si="26"/>
        <v>0</v>
      </c>
      <c r="BX104" s="243">
        <f t="shared" ca="1" si="26"/>
        <v>0</v>
      </c>
      <c r="BY104" s="243">
        <f t="shared" ca="1" si="26"/>
        <v>0</v>
      </c>
      <c r="BZ104" s="243">
        <f t="shared" ca="1" si="26"/>
        <v>0</v>
      </c>
      <c r="CA104" s="243">
        <f t="shared" ca="1" si="26"/>
        <v>0</v>
      </c>
      <c r="CB104" s="403">
        <f t="shared" ca="1" si="26"/>
        <v>0</v>
      </c>
    </row>
    <row r="105" spans="2:80" hidden="1">
      <c r="B105" s="242" t="s">
        <v>876</v>
      </c>
      <c r="C105" s="243">
        <f t="shared" ref="C105:AH105" ca="1" si="27">IF(OFFSET($D17,0,C$100-1)&gt;=C$101,IF(C$101&lt;=6,$C17*OFFSET($E59,0,(C$101-1)*2),$C17*$O59*OFFSET($D17,0,C$100-1)-5),0)</f>
        <v>0</v>
      </c>
      <c r="D105" s="243">
        <f t="shared" ca="1" si="27"/>
        <v>0</v>
      </c>
      <c r="E105" s="243">
        <f t="shared" ca="1" si="27"/>
        <v>0</v>
      </c>
      <c r="F105" s="243">
        <f t="shared" ca="1" si="27"/>
        <v>0</v>
      </c>
      <c r="G105" s="243">
        <f t="shared" ca="1" si="27"/>
        <v>0</v>
      </c>
      <c r="H105" s="243">
        <f t="shared" ca="1" si="27"/>
        <v>0</v>
      </c>
      <c r="I105" s="243">
        <f t="shared" ca="1" si="27"/>
        <v>0</v>
      </c>
      <c r="J105" s="243">
        <f t="shared" ca="1" si="27"/>
        <v>0</v>
      </c>
      <c r="K105" s="243">
        <f t="shared" ca="1" si="27"/>
        <v>0</v>
      </c>
      <c r="L105" s="243">
        <f t="shared" ca="1" si="27"/>
        <v>0</v>
      </c>
      <c r="M105" s="243">
        <f t="shared" ca="1" si="27"/>
        <v>0</v>
      </c>
      <c r="N105" s="243">
        <f t="shared" ca="1" si="27"/>
        <v>0</v>
      </c>
      <c r="O105" s="243">
        <f t="shared" ca="1" si="27"/>
        <v>0</v>
      </c>
      <c r="P105" s="243">
        <f t="shared" ca="1" si="27"/>
        <v>0</v>
      </c>
      <c r="Q105" s="243">
        <f t="shared" ca="1" si="27"/>
        <v>0</v>
      </c>
      <c r="R105" s="243">
        <f t="shared" ca="1" si="27"/>
        <v>0</v>
      </c>
      <c r="S105" s="243">
        <f t="shared" ca="1" si="27"/>
        <v>0</v>
      </c>
      <c r="T105" s="243">
        <f t="shared" ca="1" si="27"/>
        <v>0</v>
      </c>
      <c r="U105" s="243">
        <f t="shared" ca="1" si="27"/>
        <v>0</v>
      </c>
      <c r="V105" s="243">
        <f t="shared" ca="1" si="27"/>
        <v>0</v>
      </c>
      <c r="W105" s="243">
        <f t="shared" ca="1" si="27"/>
        <v>0</v>
      </c>
      <c r="X105" s="243">
        <f t="shared" ca="1" si="27"/>
        <v>0</v>
      </c>
      <c r="Y105" s="243">
        <f t="shared" ca="1" si="27"/>
        <v>0</v>
      </c>
      <c r="Z105" s="243">
        <f t="shared" ca="1" si="27"/>
        <v>0</v>
      </c>
      <c r="AA105" s="243">
        <f t="shared" ca="1" si="27"/>
        <v>0</v>
      </c>
      <c r="AB105" s="243">
        <f t="shared" ca="1" si="27"/>
        <v>0</v>
      </c>
      <c r="AC105" s="243">
        <f t="shared" ca="1" si="27"/>
        <v>0</v>
      </c>
      <c r="AD105" s="243">
        <f t="shared" ca="1" si="27"/>
        <v>0</v>
      </c>
      <c r="AE105" s="243">
        <f t="shared" ca="1" si="27"/>
        <v>0</v>
      </c>
      <c r="AF105" s="243">
        <f t="shared" ca="1" si="27"/>
        <v>0</v>
      </c>
      <c r="AG105" s="243">
        <f t="shared" ca="1" si="27"/>
        <v>0</v>
      </c>
      <c r="AH105" s="243">
        <f t="shared" ca="1" si="27"/>
        <v>0</v>
      </c>
      <c r="AI105" s="243">
        <f t="shared" ref="AI105:BN105" ca="1" si="28">IF(OFFSET($D17,0,AI$100-1)&gt;=AI$101,IF(AI$101&lt;=6,$C17*OFFSET($E59,0,(AI$101-1)*2),$C17*$O59*OFFSET($D17,0,AI$100-1)-5),0)</f>
        <v>0</v>
      </c>
      <c r="AJ105" s="243">
        <f t="shared" ca="1" si="28"/>
        <v>0</v>
      </c>
      <c r="AK105" s="243">
        <f t="shared" ca="1" si="28"/>
        <v>0</v>
      </c>
      <c r="AL105" s="243">
        <f t="shared" ca="1" si="28"/>
        <v>0</v>
      </c>
      <c r="AM105" s="243">
        <f t="shared" ca="1" si="28"/>
        <v>0</v>
      </c>
      <c r="AN105" s="243">
        <f t="shared" ca="1" si="28"/>
        <v>0</v>
      </c>
      <c r="AO105" s="243">
        <f t="shared" ca="1" si="28"/>
        <v>0</v>
      </c>
      <c r="AP105" s="243">
        <f t="shared" ca="1" si="28"/>
        <v>0</v>
      </c>
      <c r="AQ105" s="243">
        <f t="shared" ca="1" si="28"/>
        <v>0</v>
      </c>
      <c r="AR105" s="243">
        <f t="shared" ca="1" si="28"/>
        <v>0</v>
      </c>
      <c r="AS105" s="243">
        <f t="shared" ca="1" si="28"/>
        <v>0</v>
      </c>
      <c r="AT105" s="243">
        <f t="shared" ca="1" si="28"/>
        <v>0</v>
      </c>
      <c r="AU105" s="243">
        <f t="shared" ca="1" si="28"/>
        <v>0</v>
      </c>
      <c r="AV105" s="243">
        <f t="shared" ca="1" si="28"/>
        <v>0</v>
      </c>
      <c r="AW105" s="243">
        <f t="shared" ca="1" si="28"/>
        <v>0</v>
      </c>
      <c r="AX105" s="243">
        <f t="shared" ca="1" si="28"/>
        <v>0</v>
      </c>
      <c r="AY105" s="243">
        <f t="shared" ca="1" si="28"/>
        <v>0</v>
      </c>
      <c r="AZ105" s="243">
        <f t="shared" ca="1" si="28"/>
        <v>0</v>
      </c>
      <c r="BA105" s="243">
        <f t="shared" ca="1" si="28"/>
        <v>0</v>
      </c>
      <c r="BB105" s="243">
        <f t="shared" ca="1" si="28"/>
        <v>0</v>
      </c>
      <c r="BC105" s="243">
        <f t="shared" ca="1" si="28"/>
        <v>0</v>
      </c>
      <c r="BD105" s="243">
        <f t="shared" ca="1" si="28"/>
        <v>0</v>
      </c>
      <c r="BE105" s="243">
        <f t="shared" ca="1" si="28"/>
        <v>0</v>
      </c>
      <c r="BF105" s="243">
        <f t="shared" ca="1" si="28"/>
        <v>0</v>
      </c>
      <c r="BG105" s="243">
        <f t="shared" ca="1" si="28"/>
        <v>0</v>
      </c>
      <c r="BH105" s="243">
        <f t="shared" ca="1" si="28"/>
        <v>0</v>
      </c>
      <c r="BI105" s="243">
        <f t="shared" ca="1" si="28"/>
        <v>0</v>
      </c>
      <c r="BJ105" s="243">
        <f t="shared" ca="1" si="28"/>
        <v>0</v>
      </c>
      <c r="BK105" s="243">
        <f t="shared" ca="1" si="28"/>
        <v>0</v>
      </c>
      <c r="BL105" s="243">
        <f t="shared" ca="1" si="28"/>
        <v>0</v>
      </c>
      <c r="BM105" s="243">
        <f t="shared" ca="1" si="28"/>
        <v>0</v>
      </c>
      <c r="BN105" s="243">
        <f t="shared" ca="1" si="28"/>
        <v>0</v>
      </c>
      <c r="BO105" s="243">
        <f t="shared" ref="BO105:CB105" ca="1" si="29">IF(OFFSET($D17,0,BO$100-1)&gt;=BO$101,IF(BO$101&lt;=6,$C17*OFFSET($E59,0,(BO$101-1)*2),$C17*$O59*OFFSET($D17,0,BO$100-1)-5),0)</f>
        <v>0</v>
      </c>
      <c r="BP105" s="243">
        <f t="shared" ca="1" si="29"/>
        <v>0</v>
      </c>
      <c r="BQ105" s="243">
        <f t="shared" ca="1" si="29"/>
        <v>0</v>
      </c>
      <c r="BR105" s="243">
        <f t="shared" ca="1" si="29"/>
        <v>0</v>
      </c>
      <c r="BS105" s="243">
        <f t="shared" ca="1" si="29"/>
        <v>0</v>
      </c>
      <c r="BT105" s="243">
        <f t="shared" ca="1" si="29"/>
        <v>0</v>
      </c>
      <c r="BU105" s="243">
        <f t="shared" ca="1" si="29"/>
        <v>0</v>
      </c>
      <c r="BV105" s="243">
        <f t="shared" ca="1" si="29"/>
        <v>0</v>
      </c>
      <c r="BW105" s="243">
        <f t="shared" ca="1" si="29"/>
        <v>0</v>
      </c>
      <c r="BX105" s="243">
        <f t="shared" ca="1" si="29"/>
        <v>0</v>
      </c>
      <c r="BY105" s="243">
        <f t="shared" ca="1" si="29"/>
        <v>0</v>
      </c>
      <c r="BZ105" s="243">
        <f t="shared" ca="1" si="29"/>
        <v>0</v>
      </c>
      <c r="CA105" s="243">
        <f t="shared" ca="1" si="29"/>
        <v>0</v>
      </c>
      <c r="CB105" s="403">
        <f t="shared" ca="1" si="29"/>
        <v>0</v>
      </c>
    </row>
    <row r="106" spans="2:80" hidden="1">
      <c r="B106" s="242" t="s">
        <v>877</v>
      </c>
      <c r="C106" s="243">
        <f t="shared" ref="C106:AH106" ca="1" si="30">IF(OFFSET($D18,0,C$100-1)&gt;=C$101,IF(C$101&lt;=6,$C18*OFFSET($E60,0,(C$101-1)*2),$C18*$O60*OFFSET($D18,0,C$100-1)-5),0)</f>
        <v>0</v>
      </c>
      <c r="D106" s="243">
        <f t="shared" ca="1" si="30"/>
        <v>0</v>
      </c>
      <c r="E106" s="243">
        <f t="shared" ca="1" si="30"/>
        <v>0</v>
      </c>
      <c r="F106" s="243">
        <f t="shared" ca="1" si="30"/>
        <v>0</v>
      </c>
      <c r="G106" s="243">
        <f t="shared" ca="1" si="30"/>
        <v>0</v>
      </c>
      <c r="H106" s="243">
        <f t="shared" ca="1" si="30"/>
        <v>0</v>
      </c>
      <c r="I106" s="243">
        <f t="shared" ca="1" si="30"/>
        <v>0</v>
      </c>
      <c r="J106" s="243">
        <f t="shared" ca="1" si="30"/>
        <v>0</v>
      </c>
      <c r="K106" s="243">
        <f t="shared" ca="1" si="30"/>
        <v>0</v>
      </c>
      <c r="L106" s="243">
        <f t="shared" ca="1" si="30"/>
        <v>0</v>
      </c>
      <c r="M106" s="243">
        <f t="shared" ca="1" si="30"/>
        <v>0</v>
      </c>
      <c r="N106" s="243">
        <f t="shared" ca="1" si="30"/>
        <v>0</v>
      </c>
      <c r="O106" s="243">
        <f t="shared" ca="1" si="30"/>
        <v>0</v>
      </c>
      <c r="P106" s="243">
        <f t="shared" ca="1" si="30"/>
        <v>0</v>
      </c>
      <c r="Q106" s="243">
        <f t="shared" ca="1" si="30"/>
        <v>0</v>
      </c>
      <c r="R106" s="243">
        <f t="shared" ca="1" si="30"/>
        <v>0</v>
      </c>
      <c r="S106" s="243">
        <f t="shared" ca="1" si="30"/>
        <v>0</v>
      </c>
      <c r="T106" s="243">
        <f t="shared" ca="1" si="30"/>
        <v>0</v>
      </c>
      <c r="U106" s="243">
        <f t="shared" ca="1" si="30"/>
        <v>0</v>
      </c>
      <c r="V106" s="243">
        <f t="shared" ca="1" si="30"/>
        <v>0</v>
      </c>
      <c r="W106" s="243">
        <f t="shared" ca="1" si="30"/>
        <v>0</v>
      </c>
      <c r="X106" s="243">
        <f t="shared" ca="1" si="30"/>
        <v>0</v>
      </c>
      <c r="Y106" s="243">
        <f t="shared" ca="1" si="30"/>
        <v>0</v>
      </c>
      <c r="Z106" s="243">
        <f t="shared" ca="1" si="30"/>
        <v>0</v>
      </c>
      <c r="AA106" s="243">
        <f t="shared" ca="1" si="30"/>
        <v>0</v>
      </c>
      <c r="AB106" s="243">
        <f t="shared" ca="1" si="30"/>
        <v>0</v>
      </c>
      <c r="AC106" s="243">
        <f t="shared" ca="1" si="30"/>
        <v>0</v>
      </c>
      <c r="AD106" s="243">
        <f t="shared" ca="1" si="30"/>
        <v>0</v>
      </c>
      <c r="AE106" s="243">
        <f t="shared" ca="1" si="30"/>
        <v>0</v>
      </c>
      <c r="AF106" s="243">
        <f t="shared" ca="1" si="30"/>
        <v>0</v>
      </c>
      <c r="AG106" s="243">
        <f t="shared" ca="1" si="30"/>
        <v>0</v>
      </c>
      <c r="AH106" s="243">
        <f t="shared" ca="1" si="30"/>
        <v>0</v>
      </c>
      <c r="AI106" s="243">
        <f t="shared" ref="AI106:BN106" ca="1" si="31">IF(OFFSET($D18,0,AI$100-1)&gt;=AI$101,IF(AI$101&lt;=6,$C18*OFFSET($E60,0,(AI$101-1)*2),$C18*$O60*OFFSET($D18,0,AI$100-1)-5),0)</f>
        <v>0</v>
      </c>
      <c r="AJ106" s="243">
        <f t="shared" ca="1" si="31"/>
        <v>0</v>
      </c>
      <c r="AK106" s="243">
        <f t="shared" ca="1" si="31"/>
        <v>0</v>
      </c>
      <c r="AL106" s="243">
        <f t="shared" ca="1" si="31"/>
        <v>0</v>
      </c>
      <c r="AM106" s="243">
        <f t="shared" ca="1" si="31"/>
        <v>0</v>
      </c>
      <c r="AN106" s="243">
        <f t="shared" ca="1" si="31"/>
        <v>0</v>
      </c>
      <c r="AO106" s="243">
        <f t="shared" ca="1" si="31"/>
        <v>0</v>
      </c>
      <c r="AP106" s="243">
        <f t="shared" ca="1" si="31"/>
        <v>0</v>
      </c>
      <c r="AQ106" s="243">
        <f t="shared" ca="1" si="31"/>
        <v>0</v>
      </c>
      <c r="AR106" s="243">
        <f t="shared" ca="1" si="31"/>
        <v>0</v>
      </c>
      <c r="AS106" s="243">
        <f t="shared" ca="1" si="31"/>
        <v>0</v>
      </c>
      <c r="AT106" s="243">
        <f t="shared" ca="1" si="31"/>
        <v>0</v>
      </c>
      <c r="AU106" s="243">
        <f t="shared" ca="1" si="31"/>
        <v>0</v>
      </c>
      <c r="AV106" s="243">
        <f t="shared" ca="1" si="31"/>
        <v>0</v>
      </c>
      <c r="AW106" s="243">
        <f t="shared" ca="1" si="31"/>
        <v>0</v>
      </c>
      <c r="AX106" s="243">
        <f t="shared" ca="1" si="31"/>
        <v>0</v>
      </c>
      <c r="AY106" s="243">
        <f t="shared" ca="1" si="31"/>
        <v>0</v>
      </c>
      <c r="AZ106" s="243">
        <f t="shared" ca="1" si="31"/>
        <v>0</v>
      </c>
      <c r="BA106" s="243">
        <f t="shared" ca="1" si="31"/>
        <v>0</v>
      </c>
      <c r="BB106" s="243">
        <f t="shared" ca="1" si="31"/>
        <v>0</v>
      </c>
      <c r="BC106" s="243">
        <f t="shared" ca="1" si="31"/>
        <v>0</v>
      </c>
      <c r="BD106" s="243">
        <f t="shared" ca="1" si="31"/>
        <v>0</v>
      </c>
      <c r="BE106" s="243">
        <f t="shared" ca="1" si="31"/>
        <v>0</v>
      </c>
      <c r="BF106" s="243">
        <f t="shared" ca="1" si="31"/>
        <v>0</v>
      </c>
      <c r="BG106" s="243">
        <f t="shared" ca="1" si="31"/>
        <v>0</v>
      </c>
      <c r="BH106" s="243">
        <f t="shared" ca="1" si="31"/>
        <v>0</v>
      </c>
      <c r="BI106" s="243">
        <f t="shared" ca="1" si="31"/>
        <v>0</v>
      </c>
      <c r="BJ106" s="243">
        <f t="shared" ca="1" si="31"/>
        <v>0</v>
      </c>
      <c r="BK106" s="243">
        <f t="shared" ca="1" si="31"/>
        <v>0</v>
      </c>
      <c r="BL106" s="243">
        <f t="shared" ca="1" si="31"/>
        <v>0</v>
      </c>
      <c r="BM106" s="243">
        <f t="shared" ca="1" si="31"/>
        <v>0</v>
      </c>
      <c r="BN106" s="243">
        <f t="shared" ca="1" si="31"/>
        <v>0</v>
      </c>
      <c r="BO106" s="243">
        <f t="shared" ref="BO106:CB106" ca="1" si="32">IF(OFFSET($D18,0,BO$100-1)&gt;=BO$101,IF(BO$101&lt;=6,$C18*OFFSET($E60,0,(BO$101-1)*2),$C18*$O60*OFFSET($D18,0,BO$100-1)-5),0)</f>
        <v>0</v>
      </c>
      <c r="BP106" s="243">
        <f t="shared" ca="1" si="32"/>
        <v>0</v>
      </c>
      <c r="BQ106" s="243">
        <f t="shared" ca="1" si="32"/>
        <v>0</v>
      </c>
      <c r="BR106" s="243">
        <f t="shared" ca="1" si="32"/>
        <v>0</v>
      </c>
      <c r="BS106" s="243">
        <f t="shared" ca="1" si="32"/>
        <v>0</v>
      </c>
      <c r="BT106" s="243">
        <f t="shared" ca="1" si="32"/>
        <v>0</v>
      </c>
      <c r="BU106" s="243">
        <f t="shared" ca="1" si="32"/>
        <v>0</v>
      </c>
      <c r="BV106" s="243">
        <f t="shared" ca="1" si="32"/>
        <v>0</v>
      </c>
      <c r="BW106" s="243">
        <f t="shared" ca="1" si="32"/>
        <v>0</v>
      </c>
      <c r="BX106" s="243">
        <f t="shared" ca="1" si="32"/>
        <v>0</v>
      </c>
      <c r="BY106" s="243">
        <f t="shared" ca="1" si="32"/>
        <v>0</v>
      </c>
      <c r="BZ106" s="243">
        <f t="shared" ca="1" si="32"/>
        <v>0</v>
      </c>
      <c r="CA106" s="243">
        <f t="shared" ca="1" si="32"/>
        <v>0</v>
      </c>
      <c r="CB106" s="403">
        <f t="shared" ca="1" si="32"/>
        <v>0</v>
      </c>
    </row>
    <row r="107" spans="2:80" hidden="1">
      <c r="B107" s="242" t="s">
        <v>878</v>
      </c>
      <c r="C107" s="243">
        <f t="shared" ref="C107:AH107" ca="1" si="33">IF(OFFSET($D19,0,C$100-1)&gt;=C$101,IF(C$101&lt;=6,$C19*OFFSET($E61,0,(C$101-1)*2),$C19*$O61*OFFSET($D19,0,C$100-1)-5),0)</f>
        <v>0</v>
      </c>
      <c r="D107" s="243">
        <f t="shared" ca="1" si="33"/>
        <v>0</v>
      </c>
      <c r="E107" s="243">
        <f t="shared" ca="1" si="33"/>
        <v>0</v>
      </c>
      <c r="F107" s="243">
        <f t="shared" ca="1" si="33"/>
        <v>0</v>
      </c>
      <c r="G107" s="243">
        <f t="shared" ca="1" si="33"/>
        <v>0</v>
      </c>
      <c r="H107" s="243">
        <f t="shared" ca="1" si="33"/>
        <v>0</v>
      </c>
      <c r="I107" s="243">
        <f t="shared" ca="1" si="33"/>
        <v>0</v>
      </c>
      <c r="J107" s="243">
        <f t="shared" ca="1" si="33"/>
        <v>0</v>
      </c>
      <c r="K107" s="243">
        <f t="shared" ca="1" si="33"/>
        <v>0</v>
      </c>
      <c r="L107" s="243">
        <f t="shared" ca="1" si="33"/>
        <v>0</v>
      </c>
      <c r="M107" s="243">
        <f t="shared" ca="1" si="33"/>
        <v>0</v>
      </c>
      <c r="N107" s="243">
        <f t="shared" ca="1" si="33"/>
        <v>0</v>
      </c>
      <c r="O107" s="243">
        <f t="shared" ca="1" si="33"/>
        <v>0</v>
      </c>
      <c r="P107" s="243">
        <f t="shared" ca="1" si="33"/>
        <v>0</v>
      </c>
      <c r="Q107" s="243">
        <f t="shared" ca="1" si="33"/>
        <v>0</v>
      </c>
      <c r="R107" s="243">
        <f t="shared" ca="1" si="33"/>
        <v>0</v>
      </c>
      <c r="S107" s="243">
        <f t="shared" ca="1" si="33"/>
        <v>0</v>
      </c>
      <c r="T107" s="243">
        <f t="shared" ca="1" si="33"/>
        <v>0</v>
      </c>
      <c r="U107" s="243">
        <f t="shared" ca="1" si="33"/>
        <v>0</v>
      </c>
      <c r="V107" s="243">
        <f t="shared" ca="1" si="33"/>
        <v>0</v>
      </c>
      <c r="W107" s="243">
        <f t="shared" ca="1" si="33"/>
        <v>0</v>
      </c>
      <c r="X107" s="243">
        <f t="shared" ca="1" si="33"/>
        <v>0</v>
      </c>
      <c r="Y107" s="243">
        <f t="shared" ca="1" si="33"/>
        <v>0</v>
      </c>
      <c r="Z107" s="243">
        <f t="shared" ca="1" si="33"/>
        <v>0</v>
      </c>
      <c r="AA107" s="243">
        <f t="shared" ca="1" si="33"/>
        <v>0</v>
      </c>
      <c r="AB107" s="243">
        <f t="shared" ca="1" si="33"/>
        <v>0</v>
      </c>
      <c r="AC107" s="243">
        <f t="shared" ca="1" si="33"/>
        <v>0</v>
      </c>
      <c r="AD107" s="243">
        <f t="shared" ca="1" si="33"/>
        <v>0</v>
      </c>
      <c r="AE107" s="243">
        <f t="shared" ca="1" si="33"/>
        <v>0</v>
      </c>
      <c r="AF107" s="243">
        <f t="shared" ca="1" si="33"/>
        <v>0</v>
      </c>
      <c r="AG107" s="243">
        <f t="shared" ca="1" si="33"/>
        <v>0</v>
      </c>
      <c r="AH107" s="243">
        <f t="shared" ca="1" si="33"/>
        <v>0</v>
      </c>
      <c r="AI107" s="243">
        <f t="shared" ref="AI107:BN107" ca="1" si="34">IF(OFFSET($D19,0,AI$100-1)&gt;=AI$101,IF(AI$101&lt;=6,$C19*OFFSET($E61,0,(AI$101-1)*2),$C19*$O61*OFFSET($D19,0,AI$100-1)-5),0)</f>
        <v>0</v>
      </c>
      <c r="AJ107" s="243">
        <f t="shared" ca="1" si="34"/>
        <v>0</v>
      </c>
      <c r="AK107" s="243">
        <f t="shared" ca="1" si="34"/>
        <v>0</v>
      </c>
      <c r="AL107" s="243">
        <f t="shared" ca="1" si="34"/>
        <v>0</v>
      </c>
      <c r="AM107" s="243">
        <f t="shared" ca="1" si="34"/>
        <v>0</v>
      </c>
      <c r="AN107" s="243">
        <f t="shared" ca="1" si="34"/>
        <v>0</v>
      </c>
      <c r="AO107" s="243">
        <f t="shared" ca="1" si="34"/>
        <v>0</v>
      </c>
      <c r="AP107" s="243">
        <f t="shared" ca="1" si="34"/>
        <v>0</v>
      </c>
      <c r="AQ107" s="243">
        <f t="shared" ca="1" si="34"/>
        <v>0</v>
      </c>
      <c r="AR107" s="243">
        <f t="shared" ca="1" si="34"/>
        <v>0</v>
      </c>
      <c r="AS107" s="243">
        <f t="shared" ca="1" si="34"/>
        <v>0</v>
      </c>
      <c r="AT107" s="243">
        <f t="shared" ca="1" si="34"/>
        <v>0</v>
      </c>
      <c r="AU107" s="243">
        <f t="shared" ca="1" si="34"/>
        <v>0</v>
      </c>
      <c r="AV107" s="243">
        <f t="shared" ca="1" si="34"/>
        <v>0</v>
      </c>
      <c r="AW107" s="243">
        <f t="shared" ca="1" si="34"/>
        <v>0</v>
      </c>
      <c r="AX107" s="243">
        <f t="shared" ca="1" si="34"/>
        <v>0</v>
      </c>
      <c r="AY107" s="243">
        <f t="shared" ca="1" si="34"/>
        <v>0</v>
      </c>
      <c r="AZ107" s="243">
        <f t="shared" ca="1" si="34"/>
        <v>0</v>
      </c>
      <c r="BA107" s="243">
        <f t="shared" ca="1" si="34"/>
        <v>0</v>
      </c>
      <c r="BB107" s="243">
        <f t="shared" ca="1" si="34"/>
        <v>0</v>
      </c>
      <c r="BC107" s="243">
        <f t="shared" ca="1" si="34"/>
        <v>0</v>
      </c>
      <c r="BD107" s="243">
        <f t="shared" ca="1" si="34"/>
        <v>0</v>
      </c>
      <c r="BE107" s="243">
        <f t="shared" ca="1" si="34"/>
        <v>0</v>
      </c>
      <c r="BF107" s="243">
        <f t="shared" ca="1" si="34"/>
        <v>0</v>
      </c>
      <c r="BG107" s="243">
        <f t="shared" ca="1" si="34"/>
        <v>0</v>
      </c>
      <c r="BH107" s="243">
        <f t="shared" ca="1" si="34"/>
        <v>0</v>
      </c>
      <c r="BI107" s="243">
        <f t="shared" ca="1" si="34"/>
        <v>0</v>
      </c>
      <c r="BJ107" s="243">
        <f t="shared" ca="1" si="34"/>
        <v>0</v>
      </c>
      <c r="BK107" s="243">
        <f t="shared" ca="1" si="34"/>
        <v>0</v>
      </c>
      <c r="BL107" s="243">
        <f t="shared" ca="1" si="34"/>
        <v>0</v>
      </c>
      <c r="BM107" s="243">
        <f t="shared" ca="1" si="34"/>
        <v>0</v>
      </c>
      <c r="BN107" s="243">
        <f t="shared" ca="1" si="34"/>
        <v>0</v>
      </c>
      <c r="BO107" s="243">
        <f t="shared" ref="BO107:CB107" ca="1" si="35">IF(OFFSET($D19,0,BO$100-1)&gt;=BO$101,IF(BO$101&lt;=6,$C19*OFFSET($E61,0,(BO$101-1)*2),$C19*$O61*OFFSET($D19,0,BO$100-1)-5),0)</f>
        <v>0</v>
      </c>
      <c r="BP107" s="243">
        <f t="shared" ca="1" si="35"/>
        <v>0</v>
      </c>
      <c r="BQ107" s="243">
        <f t="shared" ca="1" si="35"/>
        <v>0</v>
      </c>
      <c r="BR107" s="243">
        <f t="shared" ca="1" si="35"/>
        <v>0</v>
      </c>
      <c r="BS107" s="243">
        <f t="shared" ca="1" si="35"/>
        <v>0</v>
      </c>
      <c r="BT107" s="243">
        <f t="shared" ca="1" si="35"/>
        <v>0</v>
      </c>
      <c r="BU107" s="243">
        <f t="shared" ca="1" si="35"/>
        <v>0</v>
      </c>
      <c r="BV107" s="243">
        <f t="shared" ca="1" si="35"/>
        <v>0</v>
      </c>
      <c r="BW107" s="243">
        <f t="shared" ca="1" si="35"/>
        <v>0</v>
      </c>
      <c r="BX107" s="243">
        <f t="shared" ca="1" si="35"/>
        <v>0</v>
      </c>
      <c r="BY107" s="243">
        <f t="shared" ca="1" si="35"/>
        <v>0</v>
      </c>
      <c r="BZ107" s="243">
        <f t="shared" ca="1" si="35"/>
        <v>0</v>
      </c>
      <c r="CA107" s="243">
        <f t="shared" ca="1" si="35"/>
        <v>0</v>
      </c>
      <c r="CB107" s="403">
        <f t="shared" ca="1" si="35"/>
        <v>0</v>
      </c>
    </row>
    <row r="108" spans="2:80" hidden="1">
      <c r="B108" s="242" t="s">
        <v>879</v>
      </c>
      <c r="C108" s="243">
        <f t="shared" ref="C108:AH108" ca="1" si="36">IF(OFFSET($D20,0,C$100-1)&gt;=C$101,IF(C$101&lt;=6,$C20*OFFSET($E62,0,(C$101-1)*2),$C20*$O62*OFFSET($D20,0,C$100-1)-5),0)</f>
        <v>0</v>
      </c>
      <c r="D108" s="243">
        <f t="shared" ca="1" si="36"/>
        <v>0</v>
      </c>
      <c r="E108" s="243">
        <f t="shared" ca="1" si="36"/>
        <v>0</v>
      </c>
      <c r="F108" s="243">
        <f t="shared" ca="1" si="36"/>
        <v>0</v>
      </c>
      <c r="G108" s="243">
        <f t="shared" ca="1" si="36"/>
        <v>0</v>
      </c>
      <c r="H108" s="243">
        <f t="shared" ca="1" si="36"/>
        <v>0</v>
      </c>
      <c r="I108" s="243">
        <f t="shared" ca="1" si="36"/>
        <v>0</v>
      </c>
      <c r="J108" s="243">
        <f t="shared" ca="1" si="36"/>
        <v>0</v>
      </c>
      <c r="K108" s="243">
        <f t="shared" ca="1" si="36"/>
        <v>0</v>
      </c>
      <c r="L108" s="243">
        <f t="shared" ca="1" si="36"/>
        <v>0</v>
      </c>
      <c r="M108" s="243">
        <f t="shared" ca="1" si="36"/>
        <v>0</v>
      </c>
      <c r="N108" s="243">
        <f t="shared" ca="1" si="36"/>
        <v>0</v>
      </c>
      <c r="O108" s="243">
        <f t="shared" ca="1" si="36"/>
        <v>0</v>
      </c>
      <c r="P108" s="243">
        <f t="shared" ca="1" si="36"/>
        <v>0</v>
      </c>
      <c r="Q108" s="243">
        <f t="shared" ca="1" si="36"/>
        <v>0</v>
      </c>
      <c r="R108" s="243">
        <f t="shared" ca="1" si="36"/>
        <v>0</v>
      </c>
      <c r="S108" s="243">
        <f t="shared" ca="1" si="36"/>
        <v>0</v>
      </c>
      <c r="T108" s="243">
        <f t="shared" ca="1" si="36"/>
        <v>0</v>
      </c>
      <c r="U108" s="243">
        <f t="shared" ca="1" si="36"/>
        <v>0</v>
      </c>
      <c r="V108" s="243">
        <f t="shared" ca="1" si="36"/>
        <v>0</v>
      </c>
      <c r="W108" s="243">
        <f t="shared" ca="1" si="36"/>
        <v>0</v>
      </c>
      <c r="X108" s="243">
        <f t="shared" ca="1" si="36"/>
        <v>0</v>
      </c>
      <c r="Y108" s="243">
        <f t="shared" ca="1" si="36"/>
        <v>0</v>
      </c>
      <c r="Z108" s="243">
        <f t="shared" ca="1" si="36"/>
        <v>0</v>
      </c>
      <c r="AA108" s="243">
        <f t="shared" ca="1" si="36"/>
        <v>0</v>
      </c>
      <c r="AB108" s="243">
        <f t="shared" ca="1" si="36"/>
        <v>0</v>
      </c>
      <c r="AC108" s="243">
        <f t="shared" ca="1" si="36"/>
        <v>0</v>
      </c>
      <c r="AD108" s="243">
        <f t="shared" ca="1" si="36"/>
        <v>0</v>
      </c>
      <c r="AE108" s="243">
        <f t="shared" ca="1" si="36"/>
        <v>0</v>
      </c>
      <c r="AF108" s="243">
        <f t="shared" ca="1" si="36"/>
        <v>0</v>
      </c>
      <c r="AG108" s="243">
        <f t="shared" ca="1" si="36"/>
        <v>0</v>
      </c>
      <c r="AH108" s="243">
        <f t="shared" ca="1" si="36"/>
        <v>0</v>
      </c>
      <c r="AI108" s="243">
        <f t="shared" ref="AI108:BN108" ca="1" si="37">IF(OFFSET($D20,0,AI$100-1)&gt;=AI$101,IF(AI$101&lt;=6,$C20*OFFSET($E62,0,(AI$101-1)*2),$C20*$O62*OFFSET($D20,0,AI$100-1)-5),0)</f>
        <v>0</v>
      </c>
      <c r="AJ108" s="243">
        <f t="shared" ca="1" si="37"/>
        <v>0</v>
      </c>
      <c r="AK108" s="243">
        <f t="shared" ca="1" si="37"/>
        <v>0</v>
      </c>
      <c r="AL108" s="243">
        <f t="shared" ca="1" si="37"/>
        <v>0</v>
      </c>
      <c r="AM108" s="243">
        <f t="shared" ca="1" si="37"/>
        <v>0</v>
      </c>
      <c r="AN108" s="243">
        <f t="shared" ca="1" si="37"/>
        <v>0</v>
      </c>
      <c r="AO108" s="243">
        <f t="shared" ca="1" si="37"/>
        <v>0</v>
      </c>
      <c r="AP108" s="243">
        <f t="shared" ca="1" si="37"/>
        <v>0</v>
      </c>
      <c r="AQ108" s="243">
        <f t="shared" ca="1" si="37"/>
        <v>0</v>
      </c>
      <c r="AR108" s="243">
        <f t="shared" ca="1" si="37"/>
        <v>0</v>
      </c>
      <c r="AS108" s="243">
        <f t="shared" ca="1" si="37"/>
        <v>0</v>
      </c>
      <c r="AT108" s="243">
        <f t="shared" ca="1" si="37"/>
        <v>0</v>
      </c>
      <c r="AU108" s="243">
        <f t="shared" ca="1" si="37"/>
        <v>0</v>
      </c>
      <c r="AV108" s="243">
        <f t="shared" ca="1" si="37"/>
        <v>0</v>
      </c>
      <c r="AW108" s="243">
        <f t="shared" ca="1" si="37"/>
        <v>0</v>
      </c>
      <c r="AX108" s="243">
        <f t="shared" ca="1" si="37"/>
        <v>0</v>
      </c>
      <c r="AY108" s="243">
        <f t="shared" ca="1" si="37"/>
        <v>0</v>
      </c>
      <c r="AZ108" s="243">
        <f t="shared" ca="1" si="37"/>
        <v>0</v>
      </c>
      <c r="BA108" s="243">
        <f t="shared" ca="1" si="37"/>
        <v>0</v>
      </c>
      <c r="BB108" s="243">
        <f t="shared" ca="1" si="37"/>
        <v>0</v>
      </c>
      <c r="BC108" s="243">
        <f t="shared" ca="1" si="37"/>
        <v>0</v>
      </c>
      <c r="BD108" s="243">
        <f t="shared" ca="1" si="37"/>
        <v>0</v>
      </c>
      <c r="BE108" s="243">
        <f t="shared" ca="1" si="37"/>
        <v>0</v>
      </c>
      <c r="BF108" s="243">
        <f t="shared" ca="1" si="37"/>
        <v>0</v>
      </c>
      <c r="BG108" s="243">
        <f t="shared" ca="1" si="37"/>
        <v>0</v>
      </c>
      <c r="BH108" s="243">
        <f t="shared" ca="1" si="37"/>
        <v>0</v>
      </c>
      <c r="BI108" s="243">
        <f t="shared" ca="1" si="37"/>
        <v>0</v>
      </c>
      <c r="BJ108" s="243">
        <f t="shared" ca="1" si="37"/>
        <v>0</v>
      </c>
      <c r="BK108" s="243">
        <f t="shared" ca="1" si="37"/>
        <v>0</v>
      </c>
      <c r="BL108" s="243">
        <f t="shared" ca="1" si="37"/>
        <v>0</v>
      </c>
      <c r="BM108" s="243">
        <f t="shared" ca="1" si="37"/>
        <v>0</v>
      </c>
      <c r="BN108" s="243">
        <f t="shared" ca="1" si="37"/>
        <v>0</v>
      </c>
      <c r="BO108" s="243">
        <f t="shared" ref="BO108:CB108" ca="1" si="38">IF(OFFSET($D20,0,BO$100-1)&gt;=BO$101,IF(BO$101&lt;=6,$C20*OFFSET($E62,0,(BO$101-1)*2),$C20*$O62*OFFSET($D20,0,BO$100-1)-5),0)</f>
        <v>0</v>
      </c>
      <c r="BP108" s="243">
        <f t="shared" ca="1" si="38"/>
        <v>0</v>
      </c>
      <c r="BQ108" s="243">
        <f t="shared" ca="1" si="38"/>
        <v>0</v>
      </c>
      <c r="BR108" s="243">
        <f t="shared" ca="1" si="38"/>
        <v>0</v>
      </c>
      <c r="BS108" s="243">
        <f t="shared" ca="1" si="38"/>
        <v>0</v>
      </c>
      <c r="BT108" s="243">
        <f t="shared" ca="1" si="38"/>
        <v>0</v>
      </c>
      <c r="BU108" s="243">
        <f t="shared" ca="1" si="38"/>
        <v>0</v>
      </c>
      <c r="BV108" s="243">
        <f t="shared" ca="1" si="38"/>
        <v>0</v>
      </c>
      <c r="BW108" s="243">
        <f t="shared" ca="1" si="38"/>
        <v>0</v>
      </c>
      <c r="BX108" s="243">
        <f t="shared" ca="1" si="38"/>
        <v>0</v>
      </c>
      <c r="BY108" s="243">
        <f t="shared" ca="1" si="38"/>
        <v>0</v>
      </c>
      <c r="BZ108" s="243">
        <f t="shared" ca="1" si="38"/>
        <v>0</v>
      </c>
      <c r="CA108" s="243">
        <f t="shared" ca="1" si="38"/>
        <v>0</v>
      </c>
      <c r="CB108" s="403">
        <f t="shared" ca="1" si="38"/>
        <v>0</v>
      </c>
    </row>
    <row r="109" spans="2:80" hidden="1">
      <c r="B109" s="242" t="s">
        <v>880</v>
      </c>
      <c r="C109" s="243">
        <f t="shared" ref="C109:AH109" ca="1" si="39">IF(OFFSET($D21,0,C$100-1)&gt;=C$101,IF(C$101&lt;=6,$C21*OFFSET($E63,0,(C$101-1)*2),$C21*$O63*OFFSET($D21,0,C$100-1)-5),0)</f>
        <v>0</v>
      </c>
      <c r="D109" s="243">
        <f t="shared" ca="1" si="39"/>
        <v>0</v>
      </c>
      <c r="E109" s="243">
        <f t="shared" ca="1" si="39"/>
        <v>0</v>
      </c>
      <c r="F109" s="243">
        <f t="shared" ca="1" si="39"/>
        <v>0</v>
      </c>
      <c r="G109" s="243">
        <f t="shared" ca="1" si="39"/>
        <v>0</v>
      </c>
      <c r="H109" s="243">
        <f t="shared" ca="1" si="39"/>
        <v>0</v>
      </c>
      <c r="I109" s="243">
        <f t="shared" ca="1" si="39"/>
        <v>0</v>
      </c>
      <c r="J109" s="243">
        <f t="shared" ca="1" si="39"/>
        <v>0</v>
      </c>
      <c r="K109" s="243">
        <f t="shared" ca="1" si="39"/>
        <v>0</v>
      </c>
      <c r="L109" s="243">
        <f t="shared" ca="1" si="39"/>
        <v>0</v>
      </c>
      <c r="M109" s="243">
        <f t="shared" ca="1" si="39"/>
        <v>0</v>
      </c>
      <c r="N109" s="243">
        <f t="shared" ca="1" si="39"/>
        <v>0</v>
      </c>
      <c r="O109" s="243">
        <f t="shared" ca="1" si="39"/>
        <v>0</v>
      </c>
      <c r="P109" s="243">
        <f t="shared" ca="1" si="39"/>
        <v>0</v>
      </c>
      <c r="Q109" s="243">
        <f t="shared" ca="1" si="39"/>
        <v>0</v>
      </c>
      <c r="R109" s="243">
        <f t="shared" ca="1" si="39"/>
        <v>0</v>
      </c>
      <c r="S109" s="243">
        <f t="shared" ca="1" si="39"/>
        <v>0</v>
      </c>
      <c r="T109" s="243">
        <f t="shared" ca="1" si="39"/>
        <v>0</v>
      </c>
      <c r="U109" s="243">
        <f t="shared" ca="1" si="39"/>
        <v>0</v>
      </c>
      <c r="V109" s="243">
        <f t="shared" ca="1" si="39"/>
        <v>0</v>
      </c>
      <c r="W109" s="243">
        <f t="shared" ca="1" si="39"/>
        <v>0</v>
      </c>
      <c r="X109" s="243">
        <f t="shared" ca="1" si="39"/>
        <v>0</v>
      </c>
      <c r="Y109" s="243">
        <f t="shared" ca="1" si="39"/>
        <v>0</v>
      </c>
      <c r="Z109" s="243">
        <f t="shared" ca="1" si="39"/>
        <v>0</v>
      </c>
      <c r="AA109" s="243">
        <f t="shared" ca="1" si="39"/>
        <v>0</v>
      </c>
      <c r="AB109" s="243">
        <f t="shared" ca="1" si="39"/>
        <v>0</v>
      </c>
      <c r="AC109" s="243">
        <f t="shared" ca="1" si="39"/>
        <v>0</v>
      </c>
      <c r="AD109" s="243">
        <f t="shared" ca="1" si="39"/>
        <v>0</v>
      </c>
      <c r="AE109" s="243">
        <f t="shared" ca="1" si="39"/>
        <v>0</v>
      </c>
      <c r="AF109" s="243">
        <f t="shared" ca="1" si="39"/>
        <v>0</v>
      </c>
      <c r="AG109" s="243">
        <f t="shared" ca="1" si="39"/>
        <v>0</v>
      </c>
      <c r="AH109" s="243">
        <f t="shared" ca="1" si="39"/>
        <v>0</v>
      </c>
      <c r="AI109" s="243">
        <f t="shared" ref="AI109:BN109" ca="1" si="40">IF(OFFSET($D21,0,AI$100-1)&gt;=AI$101,IF(AI$101&lt;=6,$C21*OFFSET($E63,0,(AI$101-1)*2),$C21*$O63*OFFSET($D21,0,AI$100-1)-5),0)</f>
        <v>0</v>
      </c>
      <c r="AJ109" s="243">
        <f t="shared" ca="1" si="40"/>
        <v>0</v>
      </c>
      <c r="AK109" s="243">
        <f t="shared" ca="1" si="40"/>
        <v>0</v>
      </c>
      <c r="AL109" s="243">
        <f t="shared" ca="1" si="40"/>
        <v>0</v>
      </c>
      <c r="AM109" s="243">
        <f t="shared" ca="1" si="40"/>
        <v>0</v>
      </c>
      <c r="AN109" s="243">
        <f t="shared" ca="1" si="40"/>
        <v>0</v>
      </c>
      <c r="AO109" s="243">
        <f t="shared" ca="1" si="40"/>
        <v>0</v>
      </c>
      <c r="AP109" s="243">
        <f t="shared" ca="1" si="40"/>
        <v>0</v>
      </c>
      <c r="AQ109" s="243">
        <f t="shared" ca="1" si="40"/>
        <v>0</v>
      </c>
      <c r="AR109" s="243">
        <f t="shared" ca="1" si="40"/>
        <v>0</v>
      </c>
      <c r="AS109" s="243">
        <f t="shared" ca="1" si="40"/>
        <v>0</v>
      </c>
      <c r="AT109" s="243">
        <f t="shared" ca="1" si="40"/>
        <v>0</v>
      </c>
      <c r="AU109" s="243">
        <f t="shared" ca="1" si="40"/>
        <v>0</v>
      </c>
      <c r="AV109" s="243">
        <f t="shared" ca="1" si="40"/>
        <v>0</v>
      </c>
      <c r="AW109" s="243">
        <f t="shared" ca="1" si="40"/>
        <v>0</v>
      </c>
      <c r="AX109" s="243">
        <f t="shared" ca="1" si="40"/>
        <v>0</v>
      </c>
      <c r="AY109" s="243">
        <f t="shared" ca="1" si="40"/>
        <v>0</v>
      </c>
      <c r="AZ109" s="243">
        <f t="shared" ca="1" si="40"/>
        <v>0</v>
      </c>
      <c r="BA109" s="243">
        <f t="shared" ca="1" si="40"/>
        <v>0</v>
      </c>
      <c r="BB109" s="243">
        <f t="shared" ca="1" si="40"/>
        <v>0</v>
      </c>
      <c r="BC109" s="243">
        <f t="shared" ca="1" si="40"/>
        <v>0</v>
      </c>
      <c r="BD109" s="243">
        <f t="shared" ca="1" si="40"/>
        <v>0</v>
      </c>
      <c r="BE109" s="243">
        <f t="shared" ca="1" si="40"/>
        <v>0</v>
      </c>
      <c r="BF109" s="243">
        <f t="shared" ca="1" si="40"/>
        <v>0</v>
      </c>
      <c r="BG109" s="243">
        <f t="shared" ca="1" si="40"/>
        <v>0</v>
      </c>
      <c r="BH109" s="243">
        <f t="shared" ca="1" si="40"/>
        <v>0</v>
      </c>
      <c r="BI109" s="243">
        <f t="shared" ca="1" si="40"/>
        <v>0</v>
      </c>
      <c r="BJ109" s="243">
        <f t="shared" ca="1" si="40"/>
        <v>0</v>
      </c>
      <c r="BK109" s="243">
        <f t="shared" ca="1" si="40"/>
        <v>0</v>
      </c>
      <c r="BL109" s="243">
        <f t="shared" ca="1" si="40"/>
        <v>0</v>
      </c>
      <c r="BM109" s="243">
        <f t="shared" ca="1" si="40"/>
        <v>0</v>
      </c>
      <c r="BN109" s="243">
        <f t="shared" ca="1" si="40"/>
        <v>0</v>
      </c>
      <c r="BO109" s="243">
        <f t="shared" ref="BO109:CB109" ca="1" si="41">IF(OFFSET($D21,0,BO$100-1)&gt;=BO$101,IF(BO$101&lt;=6,$C21*OFFSET($E63,0,(BO$101-1)*2),$C21*$O63*OFFSET($D21,0,BO$100-1)-5),0)</f>
        <v>0</v>
      </c>
      <c r="BP109" s="243">
        <f t="shared" ca="1" si="41"/>
        <v>0</v>
      </c>
      <c r="BQ109" s="243">
        <f t="shared" ca="1" si="41"/>
        <v>0</v>
      </c>
      <c r="BR109" s="243">
        <f t="shared" ca="1" si="41"/>
        <v>0</v>
      </c>
      <c r="BS109" s="243">
        <f t="shared" ca="1" si="41"/>
        <v>0</v>
      </c>
      <c r="BT109" s="243">
        <f t="shared" ca="1" si="41"/>
        <v>0</v>
      </c>
      <c r="BU109" s="243">
        <f t="shared" ca="1" si="41"/>
        <v>0</v>
      </c>
      <c r="BV109" s="243">
        <f t="shared" ca="1" si="41"/>
        <v>0</v>
      </c>
      <c r="BW109" s="243">
        <f t="shared" ca="1" si="41"/>
        <v>0</v>
      </c>
      <c r="BX109" s="243">
        <f t="shared" ca="1" si="41"/>
        <v>0</v>
      </c>
      <c r="BY109" s="243">
        <f t="shared" ca="1" si="41"/>
        <v>0</v>
      </c>
      <c r="BZ109" s="243">
        <f t="shared" ca="1" si="41"/>
        <v>0</v>
      </c>
      <c r="CA109" s="243">
        <f t="shared" ca="1" si="41"/>
        <v>0</v>
      </c>
      <c r="CB109" s="403">
        <f t="shared" ca="1" si="41"/>
        <v>0</v>
      </c>
    </row>
    <row r="110" spans="2:80" hidden="1">
      <c r="B110" s="242" t="s">
        <v>881</v>
      </c>
      <c r="C110" s="243">
        <f t="shared" ref="C110:AH110" ca="1" si="42">IF(OFFSET($D22,0,C$100-1)&gt;=C$101,IF(C$101&lt;=6,$C22*OFFSET($E64,0,(C$101-1)*2),$C22*$O64*OFFSET($D22,0,C$100-1)-5),0)</f>
        <v>0</v>
      </c>
      <c r="D110" s="243">
        <f t="shared" ca="1" si="42"/>
        <v>0</v>
      </c>
      <c r="E110" s="243">
        <f t="shared" ca="1" si="42"/>
        <v>0</v>
      </c>
      <c r="F110" s="243">
        <f t="shared" ca="1" si="42"/>
        <v>0</v>
      </c>
      <c r="G110" s="243">
        <f t="shared" ca="1" si="42"/>
        <v>0</v>
      </c>
      <c r="H110" s="243">
        <f t="shared" ca="1" si="42"/>
        <v>0</v>
      </c>
      <c r="I110" s="243">
        <f t="shared" ca="1" si="42"/>
        <v>0</v>
      </c>
      <c r="J110" s="243">
        <f t="shared" ca="1" si="42"/>
        <v>0</v>
      </c>
      <c r="K110" s="243">
        <f t="shared" ca="1" si="42"/>
        <v>0</v>
      </c>
      <c r="L110" s="243">
        <f t="shared" ca="1" si="42"/>
        <v>0</v>
      </c>
      <c r="M110" s="243">
        <f t="shared" ca="1" si="42"/>
        <v>0</v>
      </c>
      <c r="N110" s="243">
        <f t="shared" ca="1" si="42"/>
        <v>0</v>
      </c>
      <c r="O110" s="243">
        <f t="shared" ca="1" si="42"/>
        <v>0</v>
      </c>
      <c r="P110" s="243">
        <f t="shared" ca="1" si="42"/>
        <v>0</v>
      </c>
      <c r="Q110" s="243">
        <f t="shared" ca="1" si="42"/>
        <v>0</v>
      </c>
      <c r="R110" s="243">
        <f t="shared" ca="1" si="42"/>
        <v>0</v>
      </c>
      <c r="S110" s="243">
        <f t="shared" ca="1" si="42"/>
        <v>0</v>
      </c>
      <c r="T110" s="243">
        <f t="shared" ca="1" si="42"/>
        <v>0</v>
      </c>
      <c r="U110" s="243">
        <f t="shared" ca="1" si="42"/>
        <v>0</v>
      </c>
      <c r="V110" s="243">
        <f t="shared" ca="1" si="42"/>
        <v>0</v>
      </c>
      <c r="W110" s="243">
        <f t="shared" ca="1" si="42"/>
        <v>0</v>
      </c>
      <c r="X110" s="243">
        <f t="shared" ca="1" si="42"/>
        <v>0</v>
      </c>
      <c r="Y110" s="243">
        <f t="shared" ca="1" si="42"/>
        <v>0</v>
      </c>
      <c r="Z110" s="243">
        <f t="shared" ca="1" si="42"/>
        <v>0</v>
      </c>
      <c r="AA110" s="243">
        <f t="shared" ca="1" si="42"/>
        <v>0</v>
      </c>
      <c r="AB110" s="243">
        <f t="shared" ca="1" si="42"/>
        <v>0</v>
      </c>
      <c r="AC110" s="243">
        <f t="shared" ca="1" si="42"/>
        <v>0</v>
      </c>
      <c r="AD110" s="243">
        <f t="shared" ca="1" si="42"/>
        <v>0</v>
      </c>
      <c r="AE110" s="243">
        <f t="shared" ca="1" si="42"/>
        <v>0</v>
      </c>
      <c r="AF110" s="243">
        <f t="shared" ca="1" si="42"/>
        <v>0</v>
      </c>
      <c r="AG110" s="243">
        <f t="shared" ca="1" si="42"/>
        <v>0</v>
      </c>
      <c r="AH110" s="243">
        <f t="shared" ca="1" si="42"/>
        <v>0</v>
      </c>
      <c r="AI110" s="243">
        <f t="shared" ref="AI110:BN110" ca="1" si="43">IF(OFFSET($D22,0,AI$100-1)&gt;=AI$101,IF(AI$101&lt;=6,$C22*OFFSET($E64,0,(AI$101-1)*2),$C22*$O64*OFFSET($D22,0,AI$100-1)-5),0)</f>
        <v>0</v>
      </c>
      <c r="AJ110" s="243">
        <f t="shared" ca="1" si="43"/>
        <v>0</v>
      </c>
      <c r="AK110" s="243">
        <f t="shared" ca="1" si="43"/>
        <v>0</v>
      </c>
      <c r="AL110" s="243">
        <f t="shared" ca="1" si="43"/>
        <v>0</v>
      </c>
      <c r="AM110" s="243">
        <f t="shared" ca="1" si="43"/>
        <v>0</v>
      </c>
      <c r="AN110" s="243">
        <f t="shared" ca="1" si="43"/>
        <v>0</v>
      </c>
      <c r="AO110" s="243">
        <f t="shared" ca="1" si="43"/>
        <v>0</v>
      </c>
      <c r="AP110" s="243">
        <f t="shared" ca="1" si="43"/>
        <v>0</v>
      </c>
      <c r="AQ110" s="243">
        <f t="shared" ca="1" si="43"/>
        <v>0</v>
      </c>
      <c r="AR110" s="243">
        <f t="shared" ca="1" si="43"/>
        <v>0</v>
      </c>
      <c r="AS110" s="243">
        <f t="shared" ca="1" si="43"/>
        <v>0</v>
      </c>
      <c r="AT110" s="243">
        <f t="shared" ca="1" si="43"/>
        <v>0</v>
      </c>
      <c r="AU110" s="243">
        <f t="shared" ca="1" si="43"/>
        <v>0</v>
      </c>
      <c r="AV110" s="243">
        <f t="shared" ca="1" si="43"/>
        <v>0</v>
      </c>
      <c r="AW110" s="243">
        <f t="shared" ca="1" si="43"/>
        <v>0</v>
      </c>
      <c r="AX110" s="243">
        <f t="shared" ca="1" si="43"/>
        <v>0</v>
      </c>
      <c r="AY110" s="243">
        <f t="shared" ca="1" si="43"/>
        <v>0</v>
      </c>
      <c r="AZ110" s="243">
        <f t="shared" ca="1" si="43"/>
        <v>0</v>
      </c>
      <c r="BA110" s="243">
        <f t="shared" ca="1" si="43"/>
        <v>0</v>
      </c>
      <c r="BB110" s="243">
        <f t="shared" ca="1" si="43"/>
        <v>0</v>
      </c>
      <c r="BC110" s="243">
        <f t="shared" ca="1" si="43"/>
        <v>0</v>
      </c>
      <c r="BD110" s="243">
        <f t="shared" ca="1" si="43"/>
        <v>0</v>
      </c>
      <c r="BE110" s="243">
        <f t="shared" ca="1" si="43"/>
        <v>0</v>
      </c>
      <c r="BF110" s="243">
        <f t="shared" ca="1" si="43"/>
        <v>0</v>
      </c>
      <c r="BG110" s="243">
        <f t="shared" ca="1" si="43"/>
        <v>0</v>
      </c>
      <c r="BH110" s="243">
        <f t="shared" ca="1" si="43"/>
        <v>0</v>
      </c>
      <c r="BI110" s="243">
        <f t="shared" ca="1" si="43"/>
        <v>0</v>
      </c>
      <c r="BJ110" s="243">
        <f t="shared" ca="1" si="43"/>
        <v>0</v>
      </c>
      <c r="BK110" s="243">
        <f t="shared" ca="1" si="43"/>
        <v>0</v>
      </c>
      <c r="BL110" s="243">
        <f t="shared" ca="1" si="43"/>
        <v>0</v>
      </c>
      <c r="BM110" s="243">
        <f t="shared" ca="1" si="43"/>
        <v>0</v>
      </c>
      <c r="BN110" s="243">
        <f t="shared" ca="1" si="43"/>
        <v>0</v>
      </c>
      <c r="BO110" s="243">
        <f t="shared" ref="BO110:CB110" ca="1" si="44">IF(OFFSET($D22,0,BO$100-1)&gt;=BO$101,IF(BO$101&lt;=6,$C22*OFFSET($E64,0,(BO$101-1)*2),$C22*$O64*OFFSET($D22,0,BO$100-1)-5),0)</f>
        <v>0</v>
      </c>
      <c r="BP110" s="243">
        <f t="shared" ca="1" si="44"/>
        <v>0</v>
      </c>
      <c r="BQ110" s="243">
        <f t="shared" ca="1" si="44"/>
        <v>0</v>
      </c>
      <c r="BR110" s="243">
        <f t="shared" ca="1" si="44"/>
        <v>0</v>
      </c>
      <c r="BS110" s="243">
        <f t="shared" ca="1" si="44"/>
        <v>0</v>
      </c>
      <c r="BT110" s="243">
        <f t="shared" ca="1" si="44"/>
        <v>0</v>
      </c>
      <c r="BU110" s="243">
        <f t="shared" ca="1" si="44"/>
        <v>0</v>
      </c>
      <c r="BV110" s="243">
        <f t="shared" ca="1" si="44"/>
        <v>0</v>
      </c>
      <c r="BW110" s="243">
        <f t="shared" ca="1" si="44"/>
        <v>0</v>
      </c>
      <c r="BX110" s="243">
        <f t="shared" ca="1" si="44"/>
        <v>0</v>
      </c>
      <c r="BY110" s="243">
        <f t="shared" ca="1" si="44"/>
        <v>0</v>
      </c>
      <c r="BZ110" s="243">
        <f t="shared" ca="1" si="44"/>
        <v>0</v>
      </c>
      <c r="CA110" s="243">
        <f t="shared" ca="1" si="44"/>
        <v>0</v>
      </c>
      <c r="CB110" s="403">
        <f t="shared" ca="1" si="44"/>
        <v>0</v>
      </c>
    </row>
    <row r="111" spans="2:80" hidden="1">
      <c r="B111" s="242" t="s">
        <v>882</v>
      </c>
      <c r="C111" s="243">
        <f t="shared" ref="C111:AH111" ca="1" si="45">IF(OFFSET($D23,0,C$100-1)&gt;=C$101,IF(C$101&lt;=6,$C23*OFFSET($E65,0,(C$101-1)*2),$C23*$O65*OFFSET($D23,0,C$100-1)-5),0)</f>
        <v>0</v>
      </c>
      <c r="D111" s="243">
        <f t="shared" ca="1" si="45"/>
        <v>0</v>
      </c>
      <c r="E111" s="243">
        <f t="shared" ca="1" si="45"/>
        <v>0</v>
      </c>
      <c r="F111" s="243">
        <f t="shared" ca="1" si="45"/>
        <v>0</v>
      </c>
      <c r="G111" s="243">
        <f t="shared" ca="1" si="45"/>
        <v>0</v>
      </c>
      <c r="H111" s="243">
        <f t="shared" ca="1" si="45"/>
        <v>0</v>
      </c>
      <c r="I111" s="243">
        <f t="shared" ca="1" si="45"/>
        <v>0</v>
      </c>
      <c r="J111" s="243">
        <f t="shared" ca="1" si="45"/>
        <v>0</v>
      </c>
      <c r="K111" s="243">
        <f t="shared" ca="1" si="45"/>
        <v>0</v>
      </c>
      <c r="L111" s="243">
        <f t="shared" ca="1" si="45"/>
        <v>0</v>
      </c>
      <c r="M111" s="243">
        <f t="shared" ca="1" si="45"/>
        <v>0</v>
      </c>
      <c r="N111" s="243">
        <f t="shared" ca="1" si="45"/>
        <v>0</v>
      </c>
      <c r="O111" s="243">
        <f t="shared" ca="1" si="45"/>
        <v>0</v>
      </c>
      <c r="P111" s="243">
        <f t="shared" ca="1" si="45"/>
        <v>0</v>
      </c>
      <c r="Q111" s="243">
        <f t="shared" ca="1" si="45"/>
        <v>0</v>
      </c>
      <c r="R111" s="243">
        <f t="shared" ca="1" si="45"/>
        <v>0</v>
      </c>
      <c r="S111" s="243">
        <f t="shared" ca="1" si="45"/>
        <v>0</v>
      </c>
      <c r="T111" s="243">
        <f t="shared" ca="1" si="45"/>
        <v>0</v>
      </c>
      <c r="U111" s="243">
        <f t="shared" ca="1" si="45"/>
        <v>0</v>
      </c>
      <c r="V111" s="243">
        <f t="shared" ca="1" si="45"/>
        <v>0</v>
      </c>
      <c r="W111" s="243">
        <f t="shared" ca="1" si="45"/>
        <v>0</v>
      </c>
      <c r="X111" s="243">
        <f t="shared" ca="1" si="45"/>
        <v>0</v>
      </c>
      <c r="Y111" s="243">
        <f t="shared" ca="1" si="45"/>
        <v>0</v>
      </c>
      <c r="Z111" s="243">
        <f t="shared" ca="1" si="45"/>
        <v>0</v>
      </c>
      <c r="AA111" s="243">
        <f t="shared" ca="1" si="45"/>
        <v>0</v>
      </c>
      <c r="AB111" s="243">
        <f t="shared" ca="1" si="45"/>
        <v>0</v>
      </c>
      <c r="AC111" s="243">
        <f t="shared" ca="1" si="45"/>
        <v>0</v>
      </c>
      <c r="AD111" s="243">
        <f t="shared" ca="1" si="45"/>
        <v>0</v>
      </c>
      <c r="AE111" s="243">
        <f t="shared" ca="1" si="45"/>
        <v>0</v>
      </c>
      <c r="AF111" s="243">
        <f t="shared" ca="1" si="45"/>
        <v>0</v>
      </c>
      <c r="AG111" s="243">
        <f t="shared" ca="1" si="45"/>
        <v>0</v>
      </c>
      <c r="AH111" s="243">
        <f t="shared" ca="1" si="45"/>
        <v>0</v>
      </c>
      <c r="AI111" s="243">
        <f t="shared" ref="AI111:BN111" ca="1" si="46">IF(OFFSET($D23,0,AI$100-1)&gt;=AI$101,IF(AI$101&lt;=6,$C23*OFFSET($E65,0,(AI$101-1)*2),$C23*$O65*OFFSET($D23,0,AI$100-1)-5),0)</f>
        <v>0</v>
      </c>
      <c r="AJ111" s="243">
        <f t="shared" ca="1" si="46"/>
        <v>0</v>
      </c>
      <c r="AK111" s="243">
        <f t="shared" ca="1" si="46"/>
        <v>0</v>
      </c>
      <c r="AL111" s="243">
        <f t="shared" ca="1" si="46"/>
        <v>0</v>
      </c>
      <c r="AM111" s="243">
        <f t="shared" ca="1" si="46"/>
        <v>0</v>
      </c>
      <c r="AN111" s="243">
        <f t="shared" ca="1" si="46"/>
        <v>0</v>
      </c>
      <c r="AO111" s="243">
        <f t="shared" ca="1" si="46"/>
        <v>0</v>
      </c>
      <c r="AP111" s="243">
        <f t="shared" ca="1" si="46"/>
        <v>0</v>
      </c>
      <c r="AQ111" s="243">
        <f t="shared" ca="1" si="46"/>
        <v>0</v>
      </c>
      <c r="AR111" s="243">
        <f t="shared" ca="1" si="46"/>
        <v>0</v>
      </c>
      <c r="AS111" s="243">
        <f t="shared" ca="1" si="46"/>
        <v>0</v>
      </c>
      <c r="AT111" s="243">
        <f t="shared" ca="1" si="46"/>
        <v>0</v>
      </c>
      <c r="AU111" s="243">
        <f t="shared" ca="1" si="46"/>
        <v>0</v>
      </c>
      <c r="AV111" s="243">
        <f t="shared" ca="1" si="46"/>
        <v>0</v>
      </c>
      <c r="AW111" s="243">
        <f t="shared" ca="1" si="46"/>
        <v>0</v>
      </c>
      <c r="AX111" s="243">
        <f t="shared" ca="1" si="46"/>
        <v>0</v>
      </c>
      <c r="AY111" s="243">
        <f t="shared" ca="1" si="46"/>
        <v>0</v>
      </c>
      <c r="AZ111" s="243">
        <f t="shared" ca="1" si="46"/>
        <v>0</v>
      </c>
      <c r="BA111" s="243">
        <f t="shared" ca="1" si="46"/>
        <v>0</v>
      </c>
      <c r="BB111" s="243">
        <f t="shared" ca="1" si="46"/>
        <v>0</v>
      </c>
      <c r="BC111" s="243">
        <f t="shared" ca="1" si="46"/>
        <v>0</v>
      </c>
      <c r="BD111" s="243">
        <f t="shared" ca="1" si="46"/>
        <v>0</v>
      </c>
      <c r="BE111" s="243">
        <f t="shared" ca="1" si="46"/>
        <v>0</v>
      </c>
      <c r="BF111" s="243">
        <f t="shared" ca="1" si="46"/>
        <v>0</v>
      </c>
      <c r="BG111" s="243">
        <f t="shared" ca="1" si="46"/>
        <v>0</v>
      </c>
      <c r="BH111" s="243">
        <f t="shared" ca="1" si="46"/>
        <v>0</v>
      </c>
      <c r="BI111" s="243">
        <f t="shared" ca="1" si="46"/>
        <v>0</v>
      </c>
      <c r="BJ111" s="243">
        <f t="shared" ca="1" si="46"/>
        <v>0</v>
      </c>
      <c r="BK111" s="243">
        <f t="shared" ca="1" si="46"/>
        <v>0</v>
      </c>
      <c r="BL111" s="243">
        <f t="shared" ca="1" si="46"/>
        <v>0</v>
      </c>
      <c r="BM111" s="243">
        <f t="shared" ca="1" si="46"/>
        <v>0</v>
      </c>
      <c r="BN111" s="243">
        <f t="shared" ca="1" si="46"/>
        <v>0</v>
      </c>
      <c r="BO111" s="243">
        <f t="shared" ref="BO111:CB111" ca="1" si="47">IF(OFFSET($D23,0,BO$100-1)&gt;=BO$101,IF(BO$101&lt;=6,$C23*OFFSET($E65,0,(BO$101-1)*2),$C23*$O65*OFFSET($D23,0,BO$100-1)-5),0)</f>
        <v>0</v>
      </c>
      <c r="BP111" s="243">
        <f t="shared" ca="1" si="47"/>
        <v>0</v>
      </c>
      <c r="BQ111" s="243">
        <f t="shared" ca="1" si="47"/>
        <v>0</v>
      </c>
      <c r="BR111" s="243">
        <f t="shared" ca="1" si="47"/>
        <v>0</v>
      </c>
      <c r="BS111" s="243">
        <f t="shared" ca="1" si="47"/>
        <v>0</v>
      </c>
      <c r="BT111" s="243">
        <f t="shared" ca="1" si="47"/>
        <v>0</v>
      </c>
      <c r="BU111" s="243">
        <f t="shared" ca="1" si="47"/>
        <v>0</v>
      </c>
      <c r="BV111" s="243">
        <f t="shared" ca="1" si="47"/>
        <v>0</v>
      </c>
      <c r="BW111" s="243">
        <f t="shared" ca="1" si="47"/>
        <v>0</v>
      </c>
      <c r="BX111" s="243">
        <f t="shared" ca="1" si="47"/>
        <v>0</v>
      </c>
      <c r="BY111" s="243">
        <f t="shared" ca="1" si="47"/>
        <v>0</v>
      </c>
      <c r="BZ111" s="243">
        <f t="shared" ca="1" si="47"/>
        <v>0</v>
      </c>
      <c r="CA111" s="243">
        <f t="shared" ca="1" si="47"/>
        <v>0</v>
      </c>
      <c r="CB111" s="403">
        <f t="shared" ca="1" si="47"/>
        <v>0</v>
      </c>
    </row>
    <row r="112" spans="2:80" hidden="1">
      <c r="B112" s="242" t="s">
        <v>883</v>
      </c>
      <c r="C112" s="243">
        <f t="shared" ref="C112:AH112" ca="1" si="48">IF(OFFSET($D24,0,C$100-1)&gt;=C$101,IF(C$101&lt;=6,$C24*OFFSET($E66,0,(C$101-1)*2),$C24*$O66*OFFSET($D24,0,C$100-1)-5),0)</f>
        <v>0</v>
      </c>
      <c r="D112" s="243">
        <f t="shared" ca="1" si="48"/>
        <v>0</v>
      </c>
      <c r="E112" s="243">
        <f t="shared" ca="1" si="48"/>
        <v>0</v>
      </c>
      <c r="F112" s="243">
        <f t="shared" ca="1" si="48"/>
        <v>0</v>
      </c>
      <c r="G112" s="243">
        <f t="shared" ca="1" si="48"/>
        <v>0</v>
      </c>
      <c r="H112" s="243">
        <f t="shared" ca="1" si="48"/>
        <v>0</v>
      </c>
      <c r="I112" s="243">
        <f t="shared" ca="1" si="48"/>
        <v>0</v>
      </c>
      <c r="J112" s="243">
        <f t="shared" ca="1" si="48"/>
        <v>0</v>
      </c>
      <c r="K112" s="243">
        <f t="shared" ca="1" si="48"/>
        <v>0</v>
      </c>
      <c r="L112" s="243">
        <f t="shared" ca="1" si="48"/>
        <v>0</v>
      </c>
      <c r="M112" s="243">
        <f t="shared" ca="1" si="48"/>
        <v>0</v>
      </c>
      <c r="N112" s="243">
        <f t="shared" ca="1" si="48"/>
        <v>0</v>
      </c>
      <c r="O112" s="243">
        <f t="shared" ca="1" si="48"/>
        <v>0</v>
      </c>
      <c r="P112" s="243">
        <f t="shared" ca="1" si="48"/>
        <v>0</v>
      </c>
      <c r="Q112" s="243">
        <f t="shared" ca="1" si="48"/>
        <v>0</v>
      </c>
      <c r="R112" s="243">
        <f t="shared" ca="1" si="48"/>
        <v>0</v>
      </c>
      <c r="S112" s="243">
        <f t="shared" ca="1" si="48"/>
        <v>0</v>
      </c>
      <c r="T112" s="243">
        <f t="shared" ca="1" si="48"/>
        <v>0</v>
      </c>
      <c r="U112" s="243">
        <f t="shared" ca="1" si="48"/>
        <v>0</v>
      </c>
      <c r="V112" s="243">
        <f t="shared" ca="1" si="48"/>
        <v>0</v>
      </c>
      <c r="W112" s="243">
        <f t="shared" ca="1" si="48"/>
        <v>0</v>
      </c>
      <c r="X112" s="243">
        <f t="shared" ca="1" si="48"/>
        <v>0</v>
      </c>
      <c r="Y112" s="243">
        <f t="shared" ca="1" si="48"/>
        <v>0</v>
      </c>
      <c r="Z112" s="243">
        <f t="shared" ca="1" si="48"/>
        <v>0</v>
      </c>
      <c r="AA112" s="243">
        <f t="shared" ca="1" si="48"/>
        <v>0</v>
      </c>
      <c r="AB112" s="243">
        <f t="shared" ca="1" si="48"/>
        <v>0</v>
      </c>
      <c r="AC112" s="243">
        <f t="shared" ca="1" si="48"/>
        <v>0</v>
      </c>
      <c r="AD112" s="243">
        <f t="shared" ca="1" si="48"/>
        <v>0</v>
      </c>
      <c r="AE112" s="243">
        <f t="shared" ca="1" si="48"/>
        <v>0</v>
      </c>
      <c r="AF112" s="243">
        <f t="shared" ca="1" si="48"/>
        <v>0</v>
      </c>
      <c r="AG112" s="243">
        <f t="shared" ca="1" si="48"/>
        <v>0</v>
      </c>
      <c r="AH112" s="243">
        <f t="shared" ca="1" si="48"/>
        <v>0</v>
      </c>
      <c r="AI112" s="243">
        <f t="shared" ref="AI112:BN112" ca="1" si="49">IF(OFFSET($D24,0,AI$100-1)&gt;=AI$101,IF(AI$101&lt;=6,$C24*OFFSET($E66,0,(AI$101-1)*2),$C24*$O66*OFFSET($D24,0,AI$100-1)-5),0)</f>
        <v>0</v>
      </c>
      <c r="AJ112" s="243">
        <f t="shared" ca="1" si="49"/>
        <v>0</v>
      </c>
      <c r="AK112" s="243">
        <f t="shared" ca="1" si="49"/>
        <v>0</v>
      </c>
      <c r="AL112" s="243">
        <f t="shared" ca="1" si="49"/>
        <v>0</v>
      </c>
      <c r="AM112" s="243">
        <f t="shared" ca="1" si="49"/>
        <v>0</v>
      </c>
      <c r="AN112" s="243">
        <f t="shared" ca="1" si="49"/>
        <v>0</v>
      </c>
      <c r="AO112" s="243">
        <f t="shared" ca="1" si="49"/>
        <v>0</v>
      </c>
      <c r="AP112" s="243">
        <f t="shared" ca="1" si="49"/>
        <v>0</v>
      </c>
      <c r="AQ112" s="243">
        <f t="shared" ca="1" si="49"/>
        <v>0</v>
      </c>
      <c r="AR112" s="243">
        <f t="shared" ca="1" si="49"/>
        <v>0</v>
      </c>
      <c r="AS112" s="243">
        <f t="shared" ca="1" si="49"/>
        <v>0</v>
      </c>
      <c r="AT112" s="243">
        <f t="shared" ca="1" si="49"/>
        <v>0</v>
      </c>
      <c r="AU112" s="243">
        <f t="shared" ca="1" si="49"/>
        <v>0</v>
      </c>
      <c r="AV112" s="243">
        <f t="shared" ca="1" si="49"/>
        <v>0</v>
      </c>
      <c r="AW112" s="243">
        <f t="shared" ca="1" si="49"/>
        <v>0</v>
      </c>
      <c r="AX112" s="243">
        <f t="shared" ca="1" si="49"/>
        <v>0</v>
      </c>
      <c r="AY112" s="243">
        <f t="shared" ca="1" si="49"/>
        <v>0</v>
      </c>
      <c r="AZ112" s="243">
        <f t="shared" ca="1" si="49"/>
        <v>0</v>
      </c>
      <c r="BA112" s="243">
        <f t="shared" ca="1" si="49"/>
        <v>0</v>
      </c>
      <c r="BB112" s="243">
        <f t="shared" ca="1" si="49"/>
        <v>0</v>
      </c>
      <c r="BC112" s="243">
        <f t="shared" ca="1" si="49"/>
        <v>0</v>
      </c>
      <c r="BD112" s="243">
        <f t="shared" ca="1" si="49"/>
        <v>0</v>
      </c>
      <c r="BE112" s="243">
        <f t="shared" ca="1" si="49"/>
        <v>0</v>
      </c>
      <c r="BF112" s="243">
        <f t="shared" ca="1" si="49"/>
        <v>0</v>
      </c>
      <c r="BG112" s="243">
        <f t="shared" ca="1" si="49"/>
        <v>0</v>
      </c>
      <c r="BH112" s="243">
        <f t="shared" ca="1" si="49"/>
        <v>0</v>
      </c>
      <c r="BI112" s="243">
        <f t="shared" ca="1" si="49"/>
        <v>0</v>
      </c>
      <c r="BJ112" s="243">
        <f t="shared" ca="1" si="49"/>
        <v>0</v>
      </c>
      <c r="BK112" s="243">
        <f t="shared" ca="1" si="49"/>
        <v>0</v>
      </c>
      <c r="BL112" s="243">
        <f t="shared" ca="1" si="49"/>
        <v>0</v>
      </c>
      <c r="BM112" s="243">
        <f t="shared" ca="1" si="49"/>
        <v>0</v>
      </c>
      <c r="BN112" s="243">
        <f t="shared" ca="1" si="49"/>
        <v>0</v>
      </c>
      <c r="BO112" s="243">
        <f t="shared" ref="BO112:CB112" ca="1" si="50">IF(OFFSET($D24,0,BO$100-1)&gt;=BO$101,IF(BO$101&lt;=6,$C24*OFFSET($E66,0,(BO$101-1)*2),$C24*$O66*OFFSET($D24,0,BO$100-1)-5),0)</f>
        <v>0</v>
      </c>
      <c r="BP112" s="243">
        <f t="shared" ca="1" si="50"/>
        <v>0</v>
      </c>
      <c r="BQ112" s="243">
        <f t="shared" ca="1" si="50"/>
        <v>0</v>
      </c>
      <c r="BR112" s="243">
        <f t="shared" ca="1" si="50"/>
        <v>0</v>
      </c>
      <c r="BS112" s="243">
        <f t="shared" ca="1" si="50"/>
        <v>0</v>
      </c>
      <c r="BT112" s="243">
        <f t="shared" ca="1" si="50"/>
        <v>0</v>
      </c>
      <c r="BU112" s="243">
        <f t="shared" ca="1" si="50"/>
        <v>0</v>
      </c>
      <c r="BV112" s="243">
        <f t="shared" ca="1" si="50"/>
        <v>0</v>
      </c>
      <c r="BW112" s="243">
        <f t="shared" ca="1" si="50"/>
        <v>0</v>
      </c>
      <c r="BX112" s="243">
        <f t="shared" ca="1" si="50"/>
        <v>0</v>
      </c>
      <c r="BY112" s="243">
        <f t="shared" ca="1" si="50"/>
        <v>0</v>
      </c>
      <c r="BZ112" s="243">
        <f t="shared" ca="1" si="50"/>
        <v>0</v>
      </c>
      <c r="CA112" s="243">
        <f t="shared" ca="1" si="50"/>
        <v>0</v>
      </c>
      <c r="CB112" s="403">
        <f t="shared" ca="1" si="50"/>
        <v>0</v>
      </c>
    </row>
    <row r="113" spans="2:80" hidden="1">
      <c r="B113" s="242" t="s">
        <v>884</v>
      </c>
      <c r="C113" s="243">
        <f t="shared" ref="C113:AH113" ca="1" si="51">IF(OFFSET($D25,0,C$100-1)&gt;=C$101,IF(C$101&lt;=6,$C25*OFFSET($E67,0,(C$101-1)*2),$C25*$O67*OFFSET($D25,0,C$100-1)-5),0)</f>
        <v>0</v>
      </c>
      <c r="D113" s="243">
        <f t="shared" ca="1" si="51"/>
        <v>0</v>
      </c>
      <c r="E113" s="243">
        <f t="shared" ca="1" si="51"/>
        <v>0</v>
      </c>
      <c r="F113" s="243">
        <f t="shared" ca="1" si="51"/>
        <v>0</v>
      </c>
      <c r="G113" s="243">
        <f t="shared" ca="1" si="51"/>
        <v>0</v>
      </c>
      <c r="H113" s="243">
        <f t="shared" ca="1" si="51"/>
        <v>0</v>
      </c>
      <c r="I113" s="243">
        <f t="shared" ca="1" si="51"/>
        <v>0</v>
      </c>
      <c r="J113" s="243">
        <f t="shared" ca="1" si="51"/>
        <v>0</v>
      </c>
      <c r="K113" s="243">
        <f t="shared" ca="1" si="51"/>
        <v>0</v>
      </c>
      <c r="L113" s="243">
        <f t="shared" ca="1" si="51"/>
        <v>0</v>
      </c>
      <c r="M113" s="243">
        <f t="shared" ca="1" si="51"/>
        <v>0</v>
      </c>
      <c r="N113" s="243">
        <f t="shared" ca="1" si="51"/>
        <v>0</v>
      </c>
      <c r="O113" s="243">
        <f t="shared" ca="1" si="51"/>
        <v>0</v>
      </c>
      <c r="P113" s="243">
        <f t="shared" ca="1" si="51"/>
        <v>0</v>
      </c>
      <c r="Q113" s="243">
        <f t="shared" ca="1" si="51"/>
        <v>0</v>
      </c>
      <c r="R113" s="243">
        <f t="shared" ca="1" si="51"/>
        <v>0</v>
      </c>
      <c r="S113" s="243">
        <f t="shared" ca="1" si="51"/>
        <v>0</v>
      </c>
      <c r="T113" s="243">
        <f t="shared" ca="1" si="51"/>
        <v>0</v>
      </c>
      <c r="U113" s="243">
        <f t="shared" ca="1" si="51"/>
        <v>0</v>
      </c>
      <c r="V113" s="243">
        <f t="shared" ca="1" si="51"/>
        <v>0</v>
      </c>
      <c r="W113" s="243">
        <f t="shared" ca="1" si="51"/>
        <v>0</v>
      </c>
      <c r="X113" s="243">
        <f t="shared" ca="1" si="51"/>
        <v>0</v>
      </c>
      <c r="Y113" s="243">
        <f t="shared" ca="1" si="51"/>
        <v>0</v>
      </c>
      <c r="Z113" s="243">
        <f t="shared" ca="1" si="51"/>
        <v>0</v>
      </c>
      <c r="AA113" s="243">
        <f t="shared" ca="1" si="51"/>
        <v>0</v>
      </c>
      <c r="AB113" s="243">
        <f t="shared" ca="1" si="51"/>
        <v>0</v>
      </c>
      <c r="AC113" s="243">
        <f t="shared" ca="1" si="51"/>
        <v>0</v>
      </c>
      <c r="AD113" s="243">
        <f t="shared" ca="1" si="51"/>
        <v>0</v>
      </c>
      <c r="AE113" s="243">
        <f t="shared" ca="1" si="51"/>
        <v>0</v>
      </c>
      <c r="AF113" s="243">
        <f t="shared" ca="1" si="51"/>
        <v>0</v>
      </c>
      <c r="AG113" s="243">
        <f t="shared" ca="1" si="51"/>
        <v>0</v>
      </c>
      <c r="AH113" s="243">
        <f t="shared" ca="1" si="51"/>
        <v>0</v>
      </c>
      <c r="AI113" s="243">
        <f t="shared" ref="AI113:BN113" ca="1" si="52">IF(OFFSET($D25,0,AI$100-1)&gt;=AI$101,IF(AI$101&lt;=6,$C25*OFFSET($E67,0,(AI$101-1)*2),$C25*$O67*OFFSET($D25,0,AI$100-1)-5),0)</f>
        <v>0</v>
      </c>
      <c r="AJ113" s="243">
        <f t="shared" ca="1" si="52"/>
        <v>0</v>
      </c>
      <c r="AK113" s="243">
        <f t="shared" ca="1" si="52"/>
        <v>0</v>
      </c>
      <c r="AL113" s="243">
        <f t="shared" ca="1" si="52"/>
        <v>0</v>
      </c>
      <c r="AM113" s="243">
        <f t="shared" ca="1" si="52"/>
        <v>0</v>
      </c>
      <c r="AN113" s="243">
        <f t="shared" ca="1" si="52"/>
        <v>0</v>
      </c>
      <c r="AO113" s="243">
        <f t="shared" ca="1" si="52"/>
        <v>0</v>
      </c>
      <c r="AP113" s="243">
        <f t="shared" ca="1" si="52"/>
        <v>0</v>
      </c>
      <c r="AQ113" s="243">
        <f t="shared" ca="1" si="52"/>
        <v>0</v>
      </c>
      <c r="AR113" s="243">
        <f t="shared" ca="1" si="52"/>
        <v>0</v>
      </c>
      <c r="AS113" s="243">
        <f t="shared" ca="1" si="52"/>
        <v>0</v>
      </c>
      <c r="AT113" s="243">
        <f t="shared" ca="1" si="52"/>
        <v>0</v>
      </c>
      <c r="AU113" s="243">
        <f t="shared" ca="1" si="52"/>
        <v>0</v>
      </c>
      <c r="AV113" s="243">
        <f t="shared" ca="1" si="52"/>
        <v>0</v>
      </c>
      <c r="AW113" s="243">
        <f t="shared" ca="1" si="52"/>
        <v>0</v>
      </c>
      <c r="AX113" s="243">
        <f t="shared" ca="1" si="52"/>
        <v>0</v>
      </c>
      <c r="AY113" s="243">
        <f t="shared" ca="1" si="52"/>
        <v>0</v>
      </c>
      <c r="AZ113" s="243">
        <f t="shared" ca="1" si="52"/>
        <v>0</v>
      </c>
      <c r="BA113" s="243">
        <f t="shared" ca="1" si="52"/>
        <v>0</v>
      </c>
      <c r="BB113" s="243">
        <f t="shared" ca="1" si="52"/>
        <v>0</v>
      </c>
      <c r="BC113" s="243">
        <f t="shared" ca="1" si="52"/>
        <v>0</v>
      </c>
      <c r="BD113" s="243">
        <f t="shared" ca="1" si="52"/>
        <v>0</v>
      </c>
      <c r="BE113" s="243">
        <f t="shared" ca="1" si="52"/>
        <v>0</v>
      </c>
      <c r="BF113" s="243">
        <f t="shared" ca="1" si="52"/>
        <v>0</v>
      </c>
      <c r="BG113" s="243">
        <f t="shared" ca="1" si="52"/>
        <v>0</v>
      </c>
      <c r="BH113" s="243">
        <f t="shared" ca="1" si="52"/>
        <v>0</v>
      </c>
      <c r="BI113" s="243">
        <f t="shared" ca="1" si="52"/>
        <v>0</v>
      </c>
      <c r="BJ113" s="243">
        <f t="shared" ca="1" si="52"/>
        <v>0</v>
      </c>
      <c r="BK113" s="243">
        <f t="shared" ca="1" si="52"/>
        <v>0</v>
      </c>
      <c r="BL113" s="243">
        <f t="shared" ca="1" si="52"/>
        <v>0</v>
      </c>
      <c r="BM113" s="243">
        <f t="shared" ca="1" si="52"/>
        <v>0</v>
      </c>
      <c r="BN113" s="243">
        <f t="shared" ca="1" si="52"/>
        <v>0</v>
      </c>
      <c r="BO113" s="243">
        <f t="shared" ref="BO113:CB113" ca="1" si="53">IF(OFFSET($D25,0,BO$100-1)&gt;=BO$101,IF(BO$101&lt;=6,$C25*OFFSET($E67,0,(BO$101-1)*2),$C25*$O67*OFFSET($D25,0,BO$100-1)-5),0)</f>
        <v>0</v>
      </c>
      <c r="BP113" s="243">
        <f t="shared" ca="1" si="53"/>
        <v>0</v>
      </c>
      <c r="BQ113" s="243">
        <f t="shared" ca="1" si="53"/>
        <v>0</v>
      </c>
      <c r="BR113" s="243">
        <f t="shared" ca="1" si="53"/>
        <v>0</v>
      </c>
      <c r="BS113" s="243">
        <f t="shared" ca="1" si="53"/>
        <v>0</v>
      </c>
      <c r="BT113" s="243">
        <f t="shared" ca="1" si="53"/>
        <v>0</v>
      </c>
      <c r="BU113" s="243">
        <f t="shared" ca="1" si="53"/>
        <v>0</v>
      </c>
      <c r="BV113" s="243">
        <f t="shared" ca="1" si="53"/>
        <v>0</v>
      </c>
      <c r="BW113" s="243">
        <f t="shared" ca="1" si="53"/>
        <v>0</v>
      </c>
      <c r="BX113" s="243">
        <f t="shared" ca="1" si="53"/>
        <v>0</v>
      </c>
      <c r="BY113" s="243">
        <f t="shared" ca="1" si="53"/>
        <v>0</v>
      </c>
      <c r="BZ113" s="243">
        <f t="shared" ca="1" si="53"/>
        <v>0</v>
      </c>
      <c r="CA113" s="243">
        <f t="shared" ca="1" si="53"/>
        <v>0</v>
      </c>
      <c r="CB113" s="403">
        <f t="shared" ca="1" si="53"/>
        <v>0</v>
      </c>
    </row>
    <row r="114" spans="2:80" hidden="1">
      <c r="B114" s="242" t="s">
        <v>885</v>
      </c>
      <c r="C114" s="243">
        <f t="shared" ref="C114:AH114" ca="1" si="54">IF(OFFSET($D26,0,C$100-1)&gt;=C$101,IF(C$101&lt;=6,$C26*OFFSET($E68,0,(C$101-1)*2),$C26*$O68*OFFSET($D26,0,C$100-1)-5),0)</f>
        <v>0</v>
      </c>
      <c r="D114" s="243">
        <f t="shared" ca="1" si="54"/>
        <v>0</v>
      </c>
      <c r="E114" s="243">
        <f t="shared" ca="1" si="54"/>
        <v>0</v>
      </c>
      <c r="F114" s="243">
        <f t="shared" ca="1" si="54"/>
        <v>0</v>
      </c>
      <c r="G114" s="243">
        <f t="shared" ca="1" si="54"/>
        <v>0</v>
      </c>
      <c r="H114" s="243">
        <f t="shared" ca="1" si="54"/>
        <v>0</v>
      </c>
      <c r="I114" s="243">
        <f t="shared" ca="1" si="54"/>
        <v>0</v>
      </c>
      <c r="J114" s="243">
        <f t="shared" ca="1" si="54"/>
        <v>0</v>
      </c>
      <c r="K114" s="243">
        <f t="shared" ca="1" si="54"/>
        <v>0</v>
      </c>
      <c r="L114" s="243">
        <f t="shared" ca="1" si="54"/>
        <v>0</v>
      </c>
      <c r="M114" s="243">
        <f t="shared" ca="1" si="54"/>
        <v>0</v>
      </c>
      <c r="N114" s="243">
        <f t="shared" ca="1" si="54"/>
        <v>0</v>
      </c>
      <c r="O114" s="243">
        <f t="shared" ca="1" si="54"/>
        <v>0</v>
      </c>
      <c r="P114" s="243">
        <f t="shared" ca="1" si="54"/>
        <v>0</v>
      </c>
      <c r="Q114" s="243">
        <f t="shared" ca="1" si="54"/>
        <v>0</v>
      </c>
      <c r="R114" s="243">
        <f t="shared" ca="1" si="54"/>
        <v>0</v>
      </c>
      <c r="S114" s="243">
        <f t="shared" ca="1" si="54"/>
        <v>0</v>
      </c>
      <c r="T114" s="243">
        <f t="shared" ca="1" si="54"/>
        <v>0</v>
      </c>
      <c r="U114" s="243">
        <f t="shared" ca="1" si="54"/>
        <v>0</v>
      </c>
      <c r="V114" s="243">
        <f t="shared" ca="1" si="54"/>
        <v>0</v>
      </c>
      <c r="W114" s="243">
        <f t="shared" ca="1" si="54"/>
        <v>0</v>
      </c>
      <c r="X114" s="243">
        <f t="shared" ca="1" si="54"/>
        <v>0</v>
      </c>
      <c r="Y114" s="243">
        <f t="shared" ca="1" si="54"/>
        <v>0</v>
      </c>
      <c r="Z114" s="243">
        <f t="shared" ca="1" si="54"/>
        <v>0</v>
      </c>
      <c r="AA114" s="243">
        <f t="shared" ca="1" si="54"/>
        <v>0</v>
      </c>
      <c r="AB114" s="243">
        <f t="shared" ca="1" si="54"/>
        <v>0</v>
      </c>
      <c r="AC114" s="243">
        <f t="shared" ca="1" si="54"/>
        <v>0</v>
      </c>
      <c r="AD114" s="243">
        <f t="shared" ca="1" si="54"/>
        <v>0</v>
      </c>
      <c r="AE114" s="243">
        <f t="shared" ca="1" si="54"/>
        <v>0</v>
      </c>
      <c r="AF114" s="243">
        <f t="shared" ca="1" si="54"/>
        <v>0</v>
      </c>
      <c r="AG114" s="243">
        <f t="shared" ca="1" si="54"/>
        <v>0</v>
      </c>
      <c r="AH114" s="243">
        <f t="shared" ca="1" si="54"/>
        <v>0</v>
      </c>
      <c r="AI114" s="243">
        <f t="shared" ref="AI114:BN114" ca="1" si="55">IF(OFFSET($D26,0,AI$100-1)&gt;=AI$101,IF(AI$101&lt;=6,$C26*OFFSET($E68,0,(AI$101-1)*2),$C26*$O68*OFFSET($D26,0,AI$100-1)-5),0)</f>
        <v>0</v>
      </c>
      <c r="AJ114" s="243">
        <f t="shared" ca="1" si="55"/>
        <v>0</v>
      </c>
      <c r="AK114" s="243">
        <f t="shared" ca="1" si="55"/>
        <v>0</v>
      </c>
      <c r="AL114" s="243">
        <f t="shared" ca="1" si="55"/>
        <v>0</v>
      </c>
      <c r="AM114" s="243">
        <f t="shared" ca="1" si="55"/>
        <v>0</v>
      </c>
      <c r="AN114" s="243">
        <f t="shared" ca="1" si="55"/>
        <v>0</v>
      </c>
      <c r="AO114" s="243">
        <f t="shared" ca="1" si="55"/>
        <v>0</v>
      </c>
      <c r="AP114" s="243">
        <f t="shared" ca="1" si="55"/>
        <v>0</v>
      </c>
      <c r="AQ114" s="243">
        <f t="shared" ca="1" si="55"/>
        <v>0</v>
      </c>
      <c r="AR114" s="243">
        <f t="shared" ca="1" si="55"/>
        <v>0</v>
      </c>
      <c r="AS114" s="243">
        <f t="shared" ca="1" si="55"/>
        <v>0</v>
      </c>
      <c r="AT114" s="243">
        <f t="shared" ca="1" si="55"/>
        <v>0</v>
      </c>
      <c r="AU114" s="243">
        <f t="shared" ca="1" si="55"/>
        <v>0</v>
      </c>
      <c r="AV114" s="243">
        <f t="shared" ca="1" si="55"/>
        <v>0</v>
      </c>
      <c r="AW114" s="243">
        <f t="shared" ca="1" si="55"/>
        <v>0</v>
      </c>
      <c r="AX114" s="243">
        <f t="shared" ca="1" si="55"/>
        <v>0</v>
      </c>
      <c r="AY114" s="243">
        <f t="shared" ca="1" si="55"/>
        <v>0</v>
      </c>
      <c r="AZ114" s="243">
        <f t="shared" ca="1" si="55"/>
        <v>0</v>
      </c>
      <c r="BA114" s="243">
        <f t="shared" ca="1" si="55"/>
        <v>0</v>
      </c>
      <c r="BB114" s="243">
        <f t="shared" ca="1" si="55"/>
        <v>0</v>
      </c>
      <c r="BC114" s="243">
        <f t="shared" ca="1" si="55"/>
        <v>0</v>
      </c>
      <c r="BD114" s="243">
        <f t="shared" ca="1" si="55"/>
        <v>0</v>
      </c>
      <c r="BE114" s="243">
        <f t="shared" ca="1" si="55"/>
        <v>0</v>
      </c>
      <c r="BF114" s="243">
        <f t="shared" ca="1" si="55"/>
        <v>0</v>
      </c>
      <c r="BG114" s="243">
        <f t="shared" ca="1" si="55"/>
        <v>0</v>
      </c>
      <c r="BH114" s="243">
        <f t="shared" ca="1" si="55"/>
        <v>0</v>
      </c>
      <c r="BI114" s="243">
        <f t="shared" ca="1" si="55"/>
        <v>0</v>
      </c>
      <c r="BJ114" s="243">
        <f t="shared" ca="1" si="55"/>
        <v>0</v>
      </c>
      <c r="BK114" s="243">
        <f t="shared" ca="1" si="55"/>
        <v>0</v>
      </c>
      <c r="BL114" s="243">
        <f t="shared" ca="1" si="55"/>
        <v>0</v>
      </c>
      <c r="BM114" s="243">
        <f t="shared" ca="1" si="55"/>
        <v>0</v>
      </c>
      <c r="BN114" s="243">
        <f t="shared" ca="1" si="55"/>
        <v>0</v>
      </c>
      <c r="BO114" s="243">
        <f t="shared" ref="BO114:CB114" ca="1" si="56">IF(OFFSET($D26,0,BO$100-1)&gt;=BO$101,IF(BO$101&lt;=6,$C26*OFFSET($E68,0,(BO$101-1)*2),$C26*$O68*OFFSET($D26,0,BO$100-1)-5),0)</f>
        <v>0</v>
      </c>
      <c r="BP114" s="243">
        <f t="shared" ca="1" si="56"/>
        <v>0</v>
      </c>
      <c r="BQ114" s="243">
        <f t="shared" ca="1" si="56"/>
        <v>0</v>
      </c>
      <c r="BR114" s="243">
        <f t="shared" ca="1" si="56"/>
        <v>0</v>
      </c>
      <c r="BS114" s="243">
        <f t="shared" ca="1" si="56"/>
        <v>0</v>
      </c>
      <c r="BT114" s="243">
        <f t="shared" ca="1" si="56"/>
        <v>0</v>
      </c>
      <c r="BU114" s="243">
        <f t="shared" ca="1" si="56"/>
        <v>0</v>
      </c>
      <c r="BV114" s="243">
        <f t="shared" ca="1" si="56"/>
        <v>0</v>
      </c>
      <c r="BW114" s="243">
        <f t="shared" ca="1" si="56"/>
        <v>0</v>
      </c>
      <c r="BX114" s="243">
        <f t="shared" ca="1" si="56"/>
        <v>0</v>
      </c>
      <c r="BY114" s="243">
        <f t="shared" ca="1" si="56"/>
        <v>0</v>
      </c>
      <c r="BZ114" s="243">
        <f t="shared" ca="1" si="56"/>
        <v>0</v>
      </c>
      <c r="CA114" s="243">
        <f t="shared" ca="1" si="56"/>
        <v>0</v>
      </c>
      <c r="CB114" s="403">
        <f t="shared" ca="1" si="56"/>
        <v>0</v>
      </c>
    </row>
    <row r="115" spans="2:80" hidden="1">
      <c r="B115" s="242" t="s">
        <v>886</v>
      </c>
      <c r="C115" s="243">
        <f t="shared" ref="C115:AH115" ca="1" si="57">IF(OFFSET($D27,0,C$100-1)&gt;=C$101,IF(C$101&lt;=6,$C27*OFFSET($E69,0,(C$101-1)*2),$C27*$O69*OFFSET($D27,0,C$100-1)-5),0)</f>
        <v>0</v>
      </c>
      <c r="D115" s="243">
        <f t="shared" ca="1" si="57"/>
        <v>0</v>
      </c>
      <c r="E115" s="243">
        <f t="shared" ca="1" si="57"/>
        <v>0</v>
      </c>
      <c r="F115" s="243">
        <f t="shared" ca="1" si="57"/>
        <v>0</v>
      </c>
      <c r="G115" s="243">
        <f t="shared" ca="1" si="57"/>
        <v>0</v>
      </c>
      <c r="H115" s="243">
        <f t="shared" ca="1" si="57"/>
        <v>0</v>
      </c>
      <c r="I115" s="243">
        <f t="shared" ca="1" si="57"/>
        <v>0</v>
      </c>
      <c r="J115" s="243">
        <f t="shared" ca="1" si="57"/>
        <v>0</v>
      </c>
      <c r="K115" s="243">
        <f t="shared" ca="1" si="57"/>
        <v>0</v>
      </c>
      <c r="L115" s="243">
        <f t="shared" ca="1" si="57"/>
        <v>0</v>
      </c>
      <c r="M115" s="243">
        <f t="shared" ca="1" si="57"/>
        <v>0</v>
      </c>
      <c r="N115" s="243">
        <f t="shared" ca="1" si="57"/>
        <v>0</v>
      </c>
      <c r="O115" s="243">
        <f t="shared" ca="1" si="57"/>
        <v>0</v>
      </c>
      <c r="P115" s="243">
        <f t="shared" ca="1" si="57"/>
        <v>0</v>
      </c>
      <c r="Q115" s="243">
        <f t="shared" ca="1" si="57"/>
        <v>0</v>
      </c>
      <c r="R115" s="243">
        <f t="shared" ca="1" si="57"/>
        <v>0</v>
      </c>
      <c r="S115" s="243">
        <f t="shared" ca="1" si="57"/>
        <v>0</v>
      </c>
      <c r="T115" s="243">
        <f t="shared" ca="1" si="57"/>
        <v>0</v>
      </c>
      <c r="U115" s="243">
        <f t="shared" ca="1" si="57"/>
        <v>0</v>
      </c>
      <c r="V115" s="243">
        <f t="shared" ca="1" si="57"/>
        <v>0</v>
      </c>
      <c r="W115" s="243">
        <f t="shared" ca="1" si="57"/>
        <v>0</v>
      </c>
      <c r="X115" s="243">
        <f t="shared" ca="1" si="57"/>
        <v>0</v>
      </c>
      <c r="Y115" s="243">
        <f t="shared" ca="1" si="57"/>
        <v>0</v>
      </c>
      <c r="Z115" s="243">
        <f t="shared" ca="1" si="57"/>
        <v>0</v>
      </c>
      <c r="AA115" s="243">
        <f t="shared" ca="1" si="57"/>
        <v>0</v>
      </c>
      <c r="AB115" s="243">
        <f t="shared" ca="1" si="57"/>
        <v>0</v>
      </c>
      <c r="AC115" s="243">
        <f t="shared" ca="1" si="57"/>
        <v>0</v>
      </c>
      <c r="AD115" s="243">
        <f t="shared" ca="1" si="57"/>
        <v>0</v>
      </c>
      <c r="AE115" s="243">
        <f t="shared" ca="1" si="57"/>
        <v>0</v>
      </c>
      <c r="AF115" s="243">
        <f t="shared" ca="1" si="57"/>
        <v>0</v>
      </c>
      <c r="AG115" s="243">
        <f t="shared" ca="1" si="57"/>
        <v>0</v>
      </c>
      <c r="AH115" s="243">
        <f t="shared" ca="1" si="57"/>
        <v>0</v>
      </c>
      <c r="AI115" s="243">
        <f t="shared" ref="AI115:BN115" ca="1" si="58">IF(OFFSET($D27,0,AI$100-1)&gt;=AI$101,IF(AI$101&lt;=6,$C27*OFFSET($E69,0,(AI$101-1)*2),$C27*$O69*OFFSET($D27,0,AI$100-1)-5),0)</f>
        <v>0</v>
      </c>
      <c r="AJ115" s="243">
        <f t="shared" ca="1" si="58"/>
        <v>0</v>
      </c>
      <c r="AK115" s="243">
        <f t="shared" ca="1" si="58"/>
        <v>0</v>
      </c>
      <c r="AL115" s="243">
        <f t="shared" ca="1" si="58"/>
        <v>0</v>
      </c>
      <c r="AM115" s="243">
        <f t="shared" ca="1" si="58"/>
        <v>0</v>
      </c>
      <c r="AN115" s="243">
        <f t="shared" ca="1" si="58"/>
        <v>0</v>
      </c>
      <c r="AO115" s="243">
        <f t="shared" ca="1" si="58"/>
        <v>0</v>
      </c>
      <c r="AP115" s="243">
        <f t="shared" ca="1" si="58"/>
        <v>0</v>
      </c>
      <c r="AQ115" s="243">
        <f t="shared" ca="1" si="58"/>
        <v>0</v>
      </c>
      <c r="AR115" s="243">
        <f t="shared" ca="1" si="58"/>
        <v>0</v>
      </c>
      <c r="AS115" s="243">
        <f t="shared" ca="1" si="58"/>
        <v>0</v>
      </c>
      <c r="AT115" s="243">
        <f t="shared" ca="1" si="58"/>
        <v>0</v>
      </c>
      <c r="AU115" s="243">
        <f t="shared" ca="1" si="58"/>
        <v>0</v>
      </c>
      <c r="AV115" s="243">
        <f t="shared" ca="1" si="58"/>
        <v>0</v>
      </c>
      <c r="AW115" s="243">
        <f t="shared" ca="1" si="58"/>
        <v>0</v>
      </c>
      <c r="AX115" s="243">
        <f t="shared" ca="1" si="58"/>
        <v>0</v>
      </c>
      <c r="AY115" s="243">
        <f t="shared" ca="1" si="58"/>
        <v>0</v>
      </c>
      <c r="AZ115" s="243">
        <f t="shared" ca="1" si="58"/>
        <v>0</v>
      </c>
      <c r="BA115" s="243">
        <f t="shared" ca="1" si="58"/>
        <v>0</v>
      </c>
      <c r="BB115" s="243">
        <f t="shared" ca="1" si="58"/>
        <v>0</v>
      </c>
      <c r="BC115" s="243">
        <f t="shared" ca="1" si="58"/>
        <v>0</v>
      </c>
      <c r="BD115" s="243">
        <f t="shared" ca="1" si="58"/>
        <v>0</v>
      </c>
      <c r="BE115" s="243">
        <f t="shared" ca="1" si="58"/>
        <v>0</v>
      </c>
      <c r="BF115" s="243">
        <f t="shared" ca="1" si="58"/>
        <v>0</v>
      </c>
      <c r="BG115" s="243">
        <f t="shared" ca="1" si="58"/>
        <v>0</v>
      </c>
      <c r="BH115" s="243">
        <f t="shared" ca="1" si="58"/>
        <v>0</v>
      </c>
      <c r="BI115" s="243">
        <f t="shared" ca="1" si="58"/>
        <v>0</v>
      </c>
      <c r="BJ115" s="243">
        <f t="shared" ca="1" si="58"/>
        <v>0</v>
      </c>
      <c r="BK115" s="243">
        <f t="shared" ca="1" si="58"/>
        <v>0</v>
      </c>
      <c r="BL115" s="243">
        <f t="shared" ca="1" si="58"/>
        <v>0</v>
      </c>
      <c r="BM115" s="243">
        <f t="shared" ca="1" si="58"/>
        <v>0</v>
      </c>
      <c r="BN115" s="243">
        <f t="shared" ca="1" si="58"/>
        <v>0</v>
      </c>
      <c r="BO115" s="243">
        <f t="shared" ref="BO115:CB115" ca="1" si="59">IF(OFFSET($D27,0,BO$100-1)&gt;=BO$101,IF(BO$101&lt;=6,$C27*OFFSET($E69,0,(BO$101-1)*2),$C27*$O69*OFFSET($D27,0,BO$100-1)-5),0)</f>
        <v>0</v>
      </c>
      <c r="BP115" s="243">
        <f t="shared" ca="1" si="59"/>
        <v>0</v>
      </c>
      <c r="BQ115" s="243">
        <f t="shared" ca="1" si="59"/>
        <v>0</v>
      </c>
      <c r="BR115" s="243">
        <f t="shared" ca="1" si="59"/>
        <v>0</v>
      </c>
      <c r="BS115" s="243">
        <f t="shared" ca="1" si="59"/>
        <v>0</v>
      </c>
      <c r="BT115" s="243">
        <f t="shared" ca="1" si="59"/>
        <v>0</v>
      </c>
      <c r="BU115" s="243">
        <f t="shared" ca="1" si="59"/>
        <v>0</v>
      </c>
      <c r="BV115" s="243">
        <f t="shared" ca="1" si="59"/>
        <v>0</v>
      </c>
      <c r="BW115" s="243">
        <f t="shared" ca="1" si="59"/>
        <v>0</v>
      </c>
      <c r="BX115" s="243">
        <f t="shared" ca="1" si="59"/>
        <v>0</v>
      </c>
      <c r="BY115" s="243">
        <f t="shared" ca="1" si="59"/>
        <v>0</v>
      </c>
      <c r="BZ115" s="243">
        <f t="shared" ca="1" si="59"/>
        <v>0</v>
      </c>
      <c r="CA115" s="243">
        <f t="shared" ca="1" si="59"/>
        <v>0</v>
      </c>
      <c r="CB115" s="403">
        <f t="shared" ca="1" si="59"/>
        <v>0</v>
      </c>
    </row>
    <row r="116" spans="2:80" hidden="1">
      <c r="B116" s="242" t="s">
        <v>887</v>
      </c>
      <c r="C116" s="243">
        <f t="shared" ref="C116:AH116" ca="1" si="60">IF(OFFSET($D28,0,C$100-1)&gt;=C$101,IF(C$101&lt;=6,$C28*OFFSET($E70,0,(C$101-1)*2),$C28*$O70*OFFSET($D28,0,C$100-1)-5),0)</f>
        <v>0</v>
      </c>
      <c r="D116" s="243">
        <f t="shared" ca="1" si="60"/>
        <v>0</v>
      </c>
      <c r="E116" s="243">
        <f t="shared" ca="1" si="60"/>
        <v>0</v>
      </c>
      <c r="F116" s="243">
        <f t="shared" ca="1" si="60"/>
        <v>0</v>
      </c>
      <c r="G116" s="243">
        <f t="shared" ca="1" si="60"/>
        <v>0</v>
      </c>
      <c r="H116" s="243">
        <f t="shared" ca="1" si="60"/>
        <v>0</v>
      </c>
      <c r="I116" s="243">
        <f t="shared" ca="1" si="60"/>
        <v>0</v>
      </c>
      <c r="J116" s="243">
        <f t="shared" ca="1" si="60"/>
        <v>0</v>
      </c>
      <c r="K116" s="243">
        <f t="shared" ca="1" si="60"/>
        <v>0</v>
      </c>
      <c r="L116" s="243">
        <f t="shared" ca="1" si="60"/>
        <v>0</v>
      </c>
      <c r="M116" s="243">
        <f t="shared" ca="1" si="60"/>
        <v>0</v>
      </c>
      <c r="N116" s="243">
        <f t="shared" ca="1" si="60"/>
        <v>0</v>
      </c>
      <c r="O116" s="243">
        <f t="shared" ca="1" si="60"/>
        <v>0</v>
      </c>
      <c r="P116" s="243">
        <f t="shared" ca="1" si="60"/>
        <v>0</v>
      </c>
      <c r="Q116" s="243">
        <f t="shared" ca="1" si="60"/>
        <v>0</v>
      </c>
      <c r="R116" s="243">
        <f t="shared" ca="1" si="60"/>
        <v>0</v>
      </c>
      <c r="S116" s="243">
        <f t="shared" ca="1" si="60"/>
        <v>0</v>
      </c>
      <c r="T116" s="243">
        <f t="shared" ca="1" si="60"/>
        <v>0</v>
      </c>
      <c r="U116" s="243">
        <f t="shared" ca="1" si="60"/>
        <v>0</v>
      </c>
      <c r="V116" s="243">
        <f t="shared" ca="1" si="60"/>
        <v>0</v>
      </c>
      <c r="W116" s="243">
        <f t="shared" ca="1" si="60"/>
        <v>0</v>
      </c>
      <c r="X116" s="243">
        <f t="shared" ca="1" si="60"/>
        <v>0</v>
      </c>
      <c r="Y116" s="243">
        <f t="shared" ca="1" si="60"/>
        <v>0</v>
      </c>
      <c r="Z116" s="243">
        <f t="shared" ca="1" si="60"/>
        <v>0</v>
      </c>
      <c r="AA116" s="243">
        <f t="shared" ca="1" si="60"/>
        <v>0</v>
      </c>
      <c r="AB116" s="243">
        <f t="shared" ca="1" si="60"/>
        <v>0</v>
      </c>
      <c r="AC116" s="243">
        <f t="shared" ca="1" si="60"/>
        <v>0</v>
      </c>
      <c r="AD116" s="243">
        <f t="shared" ca="1" si="60"/>
        <v>0</v>
      </c>
      <c r="AE116" s="243">
        <f t="shared" ca="1" si="60"/>
        <v>0</v>
      </c>
      <c r="AF116" s="243">
        <f t="shared" ca="1" si="60"/>
        <v>0</v>
      </c>
      <c r="AG116" s="243">
        <f t="shared" ca="1" si="60"/>
        <v>0</v>
      </c>
      <c r="AH116" s="243">
        <f t="shared" ca="1" si="60"/>
        <v>0</v>
      </c>
      <c r="AI116" s="243">
        <f t="shared" ref="AI116:BN116" ca="1" si="61">IF(OFFSET($D28,0,AI$100-1)&gt;=AI$101,IF(AI$101&lt;=6,$C28*OFFSET($E70,0,(AI$101-1)*2),$C28*$O70*OFFSET($D28,0,AI$100-1)-5),0)</f>
        <v>0</v>
      </c>
      <c r="AJ116" s="243">
        <f t="shared" ca="1" si="61"/>
        <v>0</v>
      </c>
      <c r="AK116" s="243">
        <f t="shared" ca="1" si="61"/>
        <v>0</v>
      </c>
      <c r="AL116" s="243">
        <f t="shared" ca="1" si="61"/>
        <v>0</v>
      </c>
      <c r="AM116" s="243">
        <f t="shared" ca="1" si="61"/>
        <v>0</v>
      </c>
      <c r="AN116" s="243">
        <f t="shared" ca="1" si="61"/>
        <v>0</v>
      </c>
      <c r="AO116" s="243">
        <f t="shared" ca="1" si="61"/>
        <v>0</v>
      </c>
      <c r="AP116" s="243">
        <f t="shared" ca="1" si="61"/>
        <v>0</v>
      </c>
      <c r="AQ116" s="243">
        <f t="shared" ca="1" si="61"/>
        <v>0</v>
      </c>
      <c r="AR116" s="243">
        <f t="shared" ca="1" si="61"/>
        <v>0</v>
      </c>
      <c r="AS116" s="243">
        <f t="shared" ca="1" si="61"/>
        <v>0</v>
      </c>
      <c r="AT116" s="243">
        <f t="shared" ca="1" si="61"/>
        <v>0</v>
      </c>
      <c r="AU116" s="243">
        <f t="shared" ca="1" si="61"/>
        <v>0</v>
      </c>
      <c r="AV116" s="243">
        <f t="shared" ca="1" si="61"/>
        <v>0</v>
      </c>
      <c r="AW116" s="243">
        <f t="shared" ca="1" si="61"/>
        <v>0</v>
      </c>
      <c r="AX116" s="243">
        <f t="shared" ca="1" si="61"/>
        <v>0</v>
      </c>
      <c r="AY116" s="243">
        <f t="shared" ca="1" si="61"/>
        <v>0</v>
      </c>
      <c r="AZ116" s="243">
        <f t="shared" ca="1" si="61"/>
        <v>0</v>
      </c>
      <c r="BA116" s="243">
        <f t="shared" ca="1" si="61"/>
        <v>0</v>
      </c>
      <c r="BB116" s="243">
        <f t="shared" ca="1" si="61"/>
        <v>0</v>
      </c>
      <c r="BC116" s="243">
        <f t="shared" ca="1" si="61"/>
        <v>0</v>
      </c>
      <c r="BD116" s="243">
        <f t="shared" ca="1" si="61"/>
        <v>0</v>
      </c>
      <c r="BE116" s="243">
        <f t="shared" ca="1" si="61"/>
        <v>0</v>
      </c>
      <c r="BF116" s="243">
        <f t="shared" ca="1" si="61"/>
        <v>0</v>
      </c>
      <c r="BG116" s="243">
        <f t="shared" ca="1" si="61"/>
        <v>0</v>
      </c>
      <c r="BH116" s="243">
        <f t="shared" ca="1" si="61"/>
        <v>0</v>
      </c>
      <c r="BI116" s="243">
        <f t="shared" ca="1" si="61"/>
        <v>0</v>
      </c>
      <c r="BJ116" s="243">
        <f t="shared" ca="1" si="61"/>
        <v>0</v>
      </c>
      <c r="BK116" s="243">
        <f t="shared" ca="1" si="61"/>
        <v>0</v>
      </c>
      <c r="BL116" s="243">
        <f t="shared" ca="1" si="61"/>
        <v>0</v>
      </c>
      <c r="BM116" s="243">
        <f t="shared" ca="1" si="61"/>
        <v>0</v>
      </c>
      <c r="BN116" s="243">
        <f t="shared" ca="1" si="61"/>
        <v>0</v>
      </c>
      <c r="BO116" s="243">
        <f t="shared" ref="BO116:CB116" ca="1" si="62">IF(OFFSET($D28,0,BO$100-1)&gt;=BO$101,IF(BO$101&lt;=6,$C28*OFFSET($E70,0,(BO$101-1)*2),$C28*$O70*OFFSET($D28,0,BO$100-1)-5),0)</f>
        <v>0</v>
      </c>
      <c r="BP116" s="243">
        <f t="shared" ca="1" si="62"/>
        <v>0</v>
      </c>
      <c r="BQ116" s="243">
        <f t="shared" ca="1" si="62"/>
        <v>0</v>
      </c>
      <c r="BR116" s="243">
        <f t="shared" ca="1" si="62"/>
        <v>0</v>
      </c>
      <c r="BS116" s="243">
        <f t="shared" ca="1" si="62"/>
        <v>0</v>
      </c>
      <c r="BT116" s="243">
        <f t="shared" ca="1" si="62"/>
        <v>0</v>
      </c>
      <c r="BU116" s="243">
        <f t="shared" ca="1" si="62"/>
        <v>0</v>
      </c>
      <c r="BV116" s="243">
        <f t="shared" ca="1" si="62"/>
        <v>0</v>
      </c>
      <c r="BW116" s="243">
        <f t="shared" ca="1" si="62"/>
        <v>0</v>
      </c>
      <c r="BX116" s="243">
        <f t="shared" ca="1" si="62"/>
        <v>0</v>
      </c>
      <c r="BY116" s="243">
        <f t="shared" ca="1" si="62"/>
        <v>0</v>
      </c>
      <c r="BZ116" s="243">
        <f t="shared" ca="1" si="62"/>
        <v>0</v>
      </c>
      <c r="CA116" s="243">
        <f t="shared" ca="1" si="62"/>
        <v>0</v>
      </c>
      <c r="CB116" s="403">
        <f t="shared" ca="1" si="62"/>
        <v>0</v>
      </c>
    </row>
    <row r="117" spans="2:80" hidden="1">
      <c r="B117" s="242" t="s">
        <v>888</v>
      </c>
      <c r="C117" s="243">
        <f t="shared" ref="C117:AH117" ca="1" si="63">IF(OFFSET($D29,0,C$100-1)&gt;=C$101,IF(C$101&lt;=6,$C29*OFFSET($E71,0,(C$101-1)*2),$C29*$O71*OFFSET($D29,0,C$100-1)-5),0)</f>
        <v>0</v>
      </c>
      <c r="D117" s="243">
        <f t="shared" ca="1" si="63"/>
        <v>0</v>
      </c>
      <c r="E117" s="243">
        <f t="shared" ca="1" si="63"/>
        <v>0</v>
      </c>
      <c r="F117" s="243">
        <f t="shared" ca="1" si="63"/>
        <v>0</v>
      </c>
      <c r="G117" s="243">
        <f t="shared" ca="1" si="63"/>
        <v>0</v>
      </c>
      <c r="H117" s="243">
        <f t="shared" ca="1" si="63"/>
        <v>0</v>
      </c>
      <c r="I117" s="243">
        <f t="shared" ca="1" si="63"/>
        <v>0</v>
      </c>
      <c r="J117" s="243">
        <f t="shared" ca="1" si="63"/>
        <v>0</v>
      </c>
      <c r="K117" s="243">
        <f t="shared" ca="1" si="63"/>
        <v>0</v>
      </c>
      <c r="L117" s="243">
        <f t="shared" ca="1" si="63"/>
        <v>0</v>
      </c>
      <c r="M117" s="243">
        <f t="shared" ca="1" si="63"/>
        <v>0</v>
      </c>
      <c r="N117" s="243">
        <f t="shared" ca="1" si="63"/>
        <v>0</v>
      </c>
      <c r="O117" s="243">
        <f t="shared" ca="1" si="63"/>
        <v>0</v>
      </c>
      <c r="P117" s="243">
        <f t="shared" ca="1" si="63"/>
        <v>0</v>
      </c>
      <c r="Q117" s="243">
        <f t="shared" ca="1" si="63"/>
        <v>0</v>
      </c>
      <c r="R117" s="243">
        <f t="shared" ca="1" si="63"/>
        <v>0</v>
      </c>
      <c r="S117" s="243">
        <f t="shared" ca="1" si="63"/>
        <v>0</v>
      </c>
      <c r="T117" s="243">
        <f t="shared" ca="1" si="63"/>
        <v>0</v>
      </c>
      <c r="U117" s="243">
        <f t="shared" ca="1" si="63"/>
        <v>0</v>
      </c>
      <c r="V117" s="243">
        <f t="shared" ca="1" si="63"/>
        <v>0</v>
      </c>
      <c r="W117" s="243">
        <f t="shared" ca="1" si="63"/>
        <v>0</v>
      </c>
      <c r="X117" s="243">
        <f t="shared" ca="1" si="63"/>
        <v>0</v>
      </c>
      <c r="Y117" s="243">
        <f t="shared" ca="1" si="63"/>
        <v>0</v>
      </c>
      <c r="Z117" s="243">
        <f t="shared" ca="1" si="63"/>
        <v>0</v>
      </c>
      <c r="AA117" s="243">
        <f t="shared" ca="1" si="63"/>
        <v>0</v>
      </c>
      <c r="AB117" s="243">
        <f t="shared" ca="1" si="63"/>
        <v>0</v>
      </c>
      <c r="AC117" s="243">
        <f t="shared" ca="1" si="63"/>
        <v>0</v>
      </c>
      <c r="AD117" s="243">
        <f t="shared" ca="1" si="63"/>
        <v>0</v>
      </c>
      <c r="AE117" s="243">
        <f t="shared" ca="1" si="63"/>
        <v>0</v>
      </c>
      <c r="AF117" s="243">
        <f t="shared" ca="1" si="63"/>
        <v>0</v>
      </c>
      <c r="AG117" s="243">
        <f t="shared" ca="1" si="63"/>
        <v>0</v>
      </c>
      <c r="AH117" s="243">
        <f t="shared" ca="1" si="63"/>
        <v>0</v>
      </c>
      <c r="AI117" s="243">
        <f t="shared" ref="AI117:BN117" ca="1" si="64">IF(OFFSET($D29,0,AI$100-1)&gt;=AI$101,IF(AI$101&lt;=6,$C29*OFFSET($E71,0,(AI$101-1)*2),$C29*$O71*OFFSET($D29,0,AI$100-1)-5),0)</f>
        <v>0</v>
      </c>
      <c r="AJ117" s="243">
        <f t="shared" ca="1" si="64"/>
        <v>0</v>
      </c>
      <c r="AK117" s="243">
        <f t="shared" ca="1" si="64"/>
        <v>0</v>
      </c>
      <c r="AL117" s="243">
        <f t="shared" ca="1" si="64"/>
        <v>0</v>
      </c>
      <c r="AM117" s="243">
        <f t="shared" ca="1" si="64"/>
        <v>0</v>
      </c>
      <c r="AN117" s="243">
        <f t="shared" ca="1" si="64"/>
        <v>0</v>
      </c>
      <c r="AO117" s="243">
        <f t="shared" ca="1" si="64"/>
        <v>0</v>
      </c>
      <c r="AP117" s="243">
        <f t="shared" ca="1" si="64"/>
        <v>0</v>
      </c>
      <c r="AQ117" s="243">
        <f t="shared" ca="1" si="64"/>
        <v>0</v>
      </c>
      <c r="AR117" s="243">
        <f t="shared" ca="1" si="64"/>
        <v>0</v>
      </c>
      <c r="AS117" s="243">
        <f t="shared" ca="1" si="64"/>
        <v>0</v>
      </c>
      <c r="AT117" s="243">
        <f t="shared" ca="1" si="64"/>
        <v>0</v>
      </c>
      <c r="AU117" s="243">
        <f t="shared" ca="1" si="64"/>
        <v>0</v>
      </c>
      <c r="AV117" s="243">
        <f t="shared" ca="1" si="64"/>
        <v>0</v>
      </c>
      <c r="AW117" s="243">
        <f t="shared" ca="1" si="64"/>
        <v>0</v>
      </c>
      <c r="AX117" s="243">
        <f t="shared" ca="1" si="64"/>
        <v>0</v>
      </c>
      <c r="AY117" s="243">
        <f t="shared" ca="1" si="64"/>
        <v>0</v>
      </c>
      <c r="AZ117" s="243">
        <f t="shared" ca="1" si="64"/>
        <v>0</v>
      </c>
      <c r="BA117" s="243">
        <f t="shared" ca="1" si="64"/>
        <v>0</v>
      </c>
      <c r="BB117" s="243">
        <f t="shared" ca="1" si="64"/>
        <v>0</v>
      </c>
      <c r="BC117" s="243">
        <f t="shared" ca="1" si="64"/>
        <v>0</v>
      </c>
      <c r="BD117" s="243">
        <f t="shared" ca="1" si="64"/>
        <v>0</v>
      </c>
      <c r="BE117" s="243">
        <f t="shared" ca="1" si="64"/>
        <v>0</v>
      </c>
      <c r="BF117" s="243">
        <f t="shared" ca="1" si="64"/>
        <v>0</v>
      </c>
      <c r="BG117" s="243">
        <f t="shared" ca="1" si="64"/>
        <v>0</v>
      </c>
      <c r="BH117" s="243">
        <f t="shared" ca="1" si="64"/>
        <v>0</v>
      </c>
      <c r="BI117" s="243">
        <f t="shared" ca="1" si="64"/>
        <v>0</v>
      </c>
      <c r="BJ117" s="243">
        <f t="shared" ca="1" si="64"/>
        <v>0</v>
      </c>
      <c r="BK117" s="243">
        <f t="shared" ca="1" si="64"/>
        <v>0</v>
      </c>
      <c r="BL117" s="243">
        <f t="shared" ca="1" si="64"/>
        <v>0</v>
      </c>
      <c r="BM117" s="243">
        <f t="shared" ca="1" si="64"/>
        <v>0</v>
      </c>
      <c r="BN117" s="243">
        <f t="shared" ca="1" si="64"/>
        <v>0</v>
      </c>
      <c r="BO117" s="243">
        <f t="shared" ref="BO117:CB117" ca="1" si="65">IF(OFFSET($D29,0,BO$100-1)&gt;=BO$101,IF(BO$101&lt;=6,$C29*OFFSET($E71,0,(BO$101-1)*2),$C29*$O71*OFFSET($D29,0,BO$100-1)-5),0)</f>
        <v>0</v>
      </c>
      <c r="BP117" s="243">
        <f t="shared" ca="1" si="65"/>
        <v>0</v>
      </c>
      <c r="BQ117" s="243">
        <f t="shared" ca="1" si="65"/>
        <v>0</v>
      </c>
      <c r="BR117" s="243">
        <f t="shared" ca="1" si="65"/>
        <v>0</v>
      </c>
      <c r="BS117" s="243">
        <f t="shared" ca="1" si="65"/>
        <v>0</v>
      </c>
      <c r="BT117" s="243">
        <f t="shared" ca="1" si="65"/>
        <v>0</v>
      </c>
      <c r="BU117" s="243">
        <f t="shared" ca="1" si="65"/>
        <v>0</v>
      </c>
      <c r="BV117" s="243">
        <f t="shared" ca="1" si="65"/>
        <v>0</v>
      </c>
      <c r="BW117" s="243">
        <f t="shared" ca="1" si="65"/>
        <v>0</v>
      </c>
      <c r="BX117" s="243">
        <f t="shared" ca="1" si="65"/>
        <v>0</v>
      </c>
      <c r="BY117" s="243">
        <f t="shared" ca="1" si="65"/>
        <v>0</v>
      </c>
      <c r="BZ117" s="243">
        <f t="shared" ca="1" si="65"/>
        <v>0</v>
      </c>
      <c r="CA117" s="243">
        <f t="shared" ca="1" si="65"/>
        <v>0</v>
      </c>
      <c r="CB117" s="403">
        <f t="shared" ca="1" si="65"/>
        <v>0</v>
      </c>
    </row>
    <row r="118" spans="2:80" hidden="1">
      <c r="B118" s="242" t="s">
        <v>952</v>
      </c>
      <c r="C118" s="243">
        <f t="shared" ref="C118:AH118" ca="1" si="66">IF(OFFSET($D30,0,C$100-1)&gt;=C$101,IF(C$101&lt;=6,$C30*OFFSET($E72,0,(C$101-1)*2),$C30*$O72*OFFSET($D30,0,C$100-1)-5),0)</f>
        <v>0</v>
      </c>
      <c r="D118" s="243">
        <f t="shared" ca="1" si="66"/>
        <v>0</v>
      </c>
      <c r="E118" s="243">
        <f t="shared" ca="1" si="66"/>
        <v>0</v>
      </c>
      <c r="F118" s="243">
        <f t="shared" ca="1" si="66"/>
        <v>0</v>
      </c>
      <c r="G118" s="243">
        <f t="shared" ca="1" si="66"/>
        <v>0</v>
      </c>
      <c r="H118" s="243">
        <f t="shared" ca="1" si="66"/>
        <v>0</v>
      </c>
      <c r="I118" s="243">
        <f t="shared" ca="1" si="66"/>
        <v>0</v>
      </c>
      <c r="J118" s="243">
        <f t="shared" ca="1" si="66"/>
        <v>0</v>
      </c>
      <c r="K118" s="243">
        <f t="shared" ca="1" si="66"/>
        <v>0</v>
      </c>
      <c r="L118" s="243">
        <f t="shared" ca="1" si="66"/>
        <v>0</v>
      </c>
      <c r="M118" s="243">
        <f t="shared" ca="1" si="66"/>
        <v>0</v>
      </c>
      <c r="N118" s="243">
        <f t="shared" ca="1" si="66"/>
        <v>0</v>
      </c>
      <c r="O118" s="243">
        <f t="shared" ca="1" si="66"/>
        <v>0</v>
      </c>
      <c r="P118" s="243">
        <f t="shared" ca="1" si="66"/>
        <v>0</v>
      </c>
      <c r="Q118" s="243">
        <f t="shared" ca="1" si="66"/>
        <v>0</v>
      </c>
      <c r="R118" s="243">
        <f t="shared" ca="1" si="66"/>
        <v>0</v>
      </c>
      <c r="S118" s="243">
        <f t="shared" ca="1" si="66"/>
        <v>0</v>
      </c>
      <c r="T118" s="243">
        <f t="shared" ca="1" si="66"/>
        <v>0</v>
      </c>
      <c r="U118" s="243">
        <f t="shared" ca="1" si="66"/>
        <v>0</v>
      </c>
      <c r="V118" s="243">
        <f t="shared" ca="1" si="66"/>
        <v>0</v>
      </c>
      <c r="W118" s="243">
        <f t="shared" ca="1" si="66"/>
        <v>0</v>
      </c>
      <c r="X118" s="243">
        <f t="shared" ca="1" si="66"/>
        <v>0</v>
      </c>
      <c r="Y118" s="243">
        <f t="shared" ca="1" si="66"/>
        <v>0</v>
      </c>
      <c r="Z118" s="243">
        <f t="shared" ca="1" si="66"/>
        <v>0</v>
      </c>
      <c r="AA118" s="243">
        <f t="shared" ca="1" si="66"/>
        <v>0</v>
      </c>
      <c r="AB118" s="243">
        <f t="shared" ca="1" si="66"/>
        <v>0</v>
      </c>
      <c r="AC118" s="243">
        <f t="shared" ca="1" si="66"/>
        <v>0</v>
      </c>
      <c r="AD118" s="243">
        <f t="shared" ca="1" si="66"/>
        <v>0</v>
      </c>
      <c r="AE118" s="243">
        <f t="shared" ca="1" si="66"/>
        <v>0</v>
      </c>
      <c r="AF118" s="243">
        <f t="shared" ca="1" si="66"/>
        <v>0</v>
      </c>
      <c r="AG118" s="243">
        <f t="shared" ca="1" si="66"/>
        <v>0</v>
      </c>
      <c r="AH118" s="243">
        <f t="shared" ca="1" si="66"/>
        <v>0</v>
      </c>
      <c r="AI118" s="243">
        <f t="shared" ref="AI118:BN118" ca="1" si="67">IF(OFFSET($D30,0,AI$100-1)&gt;=AI$101,IF(AI$101&lt;=6,$C30*OFFSET($E72,0,(AI$101-1)*2),$C30*$O72*OFFSET($D30,0,AI$100-1)-5),0)</f>
        <v>0</v>
      </c>
      <c r="AJ118" s="243">
        <f t="shared" ca="1" si="67"/>
        <v>0</v>
      </c>
      <c r="AK118" s="243">
        <f t="shared" ca="1" si="67"/>
        <v>0</v>
      </c>
      <c r="AL118" s="243">
        <f t="shared" ca="1" si="67"/>
        <v>0</v>
      </c>
      <c r="AM118" s="243">
        <f t="shared" ca="1" si="67"/>
        <v>0</v>
      </c>
      <c r="AN118" s="243">
        <f t="shared" ca="1" si="67"/>
        <v>0</v>
      </c>
      <c r="AO118" s="243">
        <f t="shared" ca="1" si="67"/>
        <v>0</v>
      </c>
      <c r="AP118" s="243">
        <f t="shared" ca="1" si="67"/>
        <v>0</v>
      </c>
      <c r="AQ118" s="243">
        <f t="shared" ca="1" si="67"/>
        <v>0</v>
      </c>
      <c r="AR118" s="243">
        <f t="shared" ca="1" si="67"/>
        <v>0</v>
      </c>
      <c r="AS118" s="243">
        <f t="shared" ca="1" si="67"/>
        <v>0</v>
      </c>
      <c r="AT118" s="243">
        <f t="shared" ca="1" si="67"/>
        <v>0</v>
      </c>
      <c r="AU118" s="243">
        <f t="shared" ca="1" si="67"/>
        <v>0</v>
      </c>
      <c r="AV118" s="243">
        <f t="shared" ca="1" si="67"/>
        <v>0</v>
      </c>
      <c r="AW118" s="243">
        <f t="shared" ca="1" si="67"/>
        <v>0</v>
      </c>
      <c r="AX118" s="243">
        <f t="shared" ca="1" si="67"/>
        <v>0</v>
      </c>
      <c r="AY118" s="243">
        <f t="shared" ca="1" si="67"/>
        <v>0</v>
      </c>
      <c r="AZ118" s="243">
        <f t="shared" ca="1" si="67"/>
        <v>0</v>
      </c>
      <c r="BA118" s="243">
        <f t="shared" ca="1" si="67"/>
        <v>0</v>
      </c>
      <c r="BB118" s="243">
        <f t="shared" ca="1" si="67"/>
        <v>0</v>
      </c>
      <c r="BC118" s="243">
        <f t="shared" ca="1" si="67"/>
        <v>0</v>
      </c>
      <c r="BD118" s="243">
        <f t="shared" ca="1" si="67"/>
        <v>0</v>
      </c>
      <c r="BE118" s="243">
        <f t="shared" ca="1" si="67"/>
        <v>0</v>
      </c>
      <c r="BF118" s="243">
        <f t="shared" ca="1" si="67"/>
        <v>0</v>
      </c>
      <c r="BG118" s="243">
        <f t="shared" ca="1" si="67"/>
        <v>0</v>
      </c>
      <c r="BH118" s="243">
        <f t="shared" ca="1" si="67"/>
        <v>0</v>
      </c>
      <c r="BI118" s="243">
        <f t="shared" ca="1" si="67"/>
        <v>0</v>
      </c>
      <c r="BJ118" s="243">
        <f t="shared" ca="1" si="67"/>
        <v>0</v>
      </c>
      <c r="BK118" s="243">
        <f t="shared" ca="1" si="67"/>
        <v>0</v>
      </c>
      <c r="BL118" s="243">
        <f t="shared" ca="1" si="67"/>
        <v>0</v>
      </c>
      <c r="BM118" s="243">
        <f t="shared" ca="1" si="67"/>
        <v>0</v>
      </c>
      <c r="BN118" s="243">
        <f t="shared" ca="1" si="67"/>
        <v>0</v>
      </c>
      <c r="BO118" s="243">
        <f t="shared" ref="BO118:CB118" ca="1" si="68">IF(OFFSET($D30,0,BO$100-1)&gt;=BO$101,IF(BO$101&lt;=6,$C30*OFFSET($E72,0,(BO$101-1)*2),$C30*$O72*OFFSET($D30,0,BO$100-1)-5),0)</f>
        <v>0</v>
      </c>
      <c r="BP118" s="243">
        <f t="shared" ca="1" si="68"/>
        <v>0</v>
      </c>
      <c r="BQ118" s="243">
        <f t="shared" ca="1" si="68"/>
        <v>0</v>
      </c>
      <c r="BR118" s="243">
        <f t="shared" ca="1" si="68"/>
        <v>0</v>
      </c>
      <c r="BS118" s="243">
        <f t="shared" ca="1" si="68"/>
        <v>0</v>
      </c>
      <c r="BT118" s="243">
        <f t="shared" ca="1" si="68"/>
        <v>0</v>
      </c>
      <c r="BU118" s="243">
        <f t="shared" ca="1" si="68"/>
        <v>0</v>
      </c>
      <c r="BV118" s="243">
        <f t="shared" ca="1" si="68"/>
        <v>0</v>
      </c>
      <c r="BW118" s="243">
        <f t="shared" ca="1" si="68"/>
        <v>0</v>
      </c>
      <c r="BX118" s="243">
        <f t="shared" ca="1" si="68"/>
        <v>0</v>
      </c>
      <c r="BY118" s="243">
        <f t="shared" ca="1" si="68"/>
        <v>0</v>
      </c>
      <c r="BZ118" s="243">
        <f t="shared" ca="1" si="68"/>
        <v>0</v>
      </c>
      <c r="CA118" s="243">
        <f t="shared" ca="1" si="68"/>
        <v>0</v>
      </c>
      <c r="CB118" s="403">
        <f t="shared" ca="1" si="68"/>
        <v>0</v>
      </c>
    </row>
    <row r="119" spans="2:80" hidden="1">
      <c r="B119" s="242" t="s">
        <v>953</v>
      </c>
      <c r="C119" s="243">
        <f t="shared" ref="C119:AH119" ca="1" si="69">IF(OFFSET($D31,0,C$100-1)&gt;=C$101,IF(C$101&lt;=6,$C31*OFFSET($E73,0,(C$101-1)*2),$C31*$O73*OFFSET($D31,0,C$100-1)-5),0)</f>
        <v>0</v>
      </c>
      <c r="D119" s="243">
        <f t="shared" ca="1" si="69"/>
        <v>0</v>
      </c>
      <c r="E119" s="243">
        <f t="shared" ca="1" si="69"/>
        <v>0</v>
      </c>
      <c r="F119" s="243">
        <f t="shared" ca="1" si="69"/>
        <v>0</v>
      </c>
      <c r="G119" s="243">
        <f t="shared" ca="1" si="69"/>
        <v>0</v>
      </c>
      <c r="H119" s="243">
        <f t="shared" ca="1" si="69"/>
        <v>0</v>
      </c>
      <c r="I119" s="243">
        <f t="shared" ca="1" si="69"/>
        <v>0</v>
      </c>
      <c r="J119" s="243">
        <f t="shared" ca="1" si="69"/>
        <v>0</v>
      </c>
      <c r="K119" s="243">
        <f t="shared" ca="1" si="69"/>
        <v>0</v>
      </c>
      <c r="L119" s="243">
        <f t="shared" ca="1" si="69"/>
        <v>0</v>
      </c>
      <c r="M119" s="243">
        <f t="shared" ca="1" si="69"/>
        <v>0</v>
      </c>
      <c r="N119" s="243">
        <f t="shared" ca="1" si="69"/>
        <v>0</v>
      </c>
      <c r="O119" s="243">
        <f t="shared" ca="1" si="69"/>
        <v>0</v>
      </c>
      <c r="P119" s="243">
        <f t="shared" ca="1" si="69"/>
        <v>0</v>
      </c>
      <c r="Q119" s="243">
        <f t="shared" ca="1" si="69"/>
        <v>0</v>
      </c>
      <c r="R119" s="243">
        <f t="shared" ca="1" si="69"/>
        <v>0</v>
      </c>
      <c r="S119" s="243">
        <f t="shared" ca="1" si="69"/>
        <v>0</v>
      </c>
      <c r="T119" s="243">
        <f t="shared" ca="1" si="69"/>
        <v>0</v>
      </c>
      <c r="U119" s="243">
        <f t="shared" ca="1" si="69"/>
        <v>0</v>
      </c>
      <c r="V119" s="243">
        <f t="shared" ca="1" si="69"/>
        <v>0</v>
      </c>
      <c r="W119" s="243">
        <f t="shared" ca="1" si="69"/>
        <v>0</v>
      </c>
      <c r="X119" s="243">
        <f t="shared" ca="1" si="69"/>
        <v>0</v>
      </c>
      <c r="Y119" s="243">
        <f t="shared" ca="1" si="69"/>
        <v>0</v>
      </c>
      <c r="Z119" s="243">
        <f t="shared" ca="1" si="69"/>
        <v>0</v>
      </c>
      <c r="AA119" s="243">
        <f t="shared" ca="1" si="69"/>
        <v>0</v>
      </c>
      <c r="AB119" s="243">
        <f t="shared" ca="1" si="69"/>
        <v>0</v>
      </c>
      <c r="AC119" s="243">
        <f t="shared" ca="1" si="69"/>
        <v>0</v>
      </c>
      <c r="AD119" s="243">
        <f t="shared" ca="1" si="69"/>
        <v>0</v>
      </c>
      <c r="AE119" s="243">
        <f t="shared" ca="1" si="69"/>
        <v>0</v>
      </c>
      <c r="AF119" s="243">
        <f t="shared" ca="1" si="69"/>
        <v>0</v>
      </c>
      <c r="AG119" s="243">
        <f t="shared" ca="1" si="69"/>
        <v>0</v>
      </c>
      <c r="AH119" s="243">
        <f t="shared" ca="1" si="69"/>
        <v>0</v>
      </c>
      <c r="AI119" s="243">
        <f t="shared" ref="AI119:BN119" ca="1" si="70">IF(OFFSET($D31,0,AI$100-1)&gt;=AI$101,IF(AI$101&lt;=6,$C31*OFFSET($E73,0,(AI$101-1)*2),$C31*$O73*OFFSET($D31,0,AI$100-1)-5),0)</f>
        <v>0</v>
      </c>
      <c r="AJ119" s="243">
        <f t="shared" ca="1" si="70"/>
        <v>0</v>
      </c>
      <c r="AK119" s="243">
        <f t="shared" ca="1" si="70"/>
        <v>0</v>
      </c>
      <c r="AL119" s="243">
        <f t="shared" ca="1" si="70"/>
        <v>0</v>
      </c>
      <c r="AM119" s="243">
        <f t="shared" ca="1" si="70"/>
        <v>0</v>
      </c>
      <c r="AN119" s="243">
        <f t="shared" ca="1" si="70"/>
        <v>0</v>
      </c>
      <c r="AO119" s="243">
        <f t="shared" ca="1" si="70"/>
        <v>0</v>
      </c>
      <c r="AP119" s="243">
        <f t="shared" ca="1" si="70"/>
        <v>0</v>
      </c>
      <c r="AQ119" s="243">
        <f t="shared" ca="1" si="70"/>
        <v>0</v>
      </c>
      <c r="AR119" s="243">
        <f t="shared" ca="1" si="70"/>
        <v>0</v>
      </c>
      <c r="AS119" s="243">
        <f t="shared" ca="1" si="70"/>
        <v>0</v>
      </c>
      <c r="AT119" s="243">
        <f t="shared" ca="1" si="70"/>
        <v>0</v>
      </c>
      <c r="AU119" s="243">
        <f t="shared" ca="1" si="70"/>
        <v>0</v>
      </c>
      <c r="AV119" s="243">
        <f t="shared" ca="1" si="70"/>
        <v>0</v>
      </c>
      <c r="AW119" s="243">
        <f t="shared" ca="1" si="70"/>
        <v>0</v>
      </c>
      <c r="AX119" s="243">
        <f t="shared" ca="1" si="70"/>
        <v>0</v>
      </c>
      <c r="AY119" s="243">
        <f t="shared" ca="1" si="70"/>
        <v>0</v>
      </c>
      <c r="AZ119" s="243">
        <f t="shared" ca="1" si="70"/>
        <v>0</v>
      </c>
      <c r="BA119" s="243">
        <f t="shared" ca="1" si="70"/>
        <v>0</v>
      </c>
      <c r="BB119" s="243">
        <f t="shared" ca="1" si="70"/>
        <v>0</v>
      </c>
      <c r="BC119" s="243">
        <f t="shared" ca="1" si="70"/>
        <v>0</v>
      </c>
      <c r="BD119" s="243">
        <f t="shared" ca="1" si="70"/>
        <v>0</v>
      </c>
      <c r="BE119" s="243">
        <f t="shared" ca="1" si="70"/>
        <v>0</v>
      </c>
      <c r="BF119" s="243">
        <f t="shared" ca="1" si="70"/>
        <v>0</v>
      </c>
      <c r="BG119" s="243">
        <f t="shared" ca="1" si="70"/>
        <v>0</v>
      </c>
      <c r="BH119" s="243">
        <f t="shared" ca="1" si="70"/>
        <v>0</v>
      </c>
      <c r="BI119" s="243">
        <f t="shared" ca="1" si="70"/>
        <v>0</v>
      </c>
      <c r="BJ119" s="243">
        <f t="shared" ca="1" si="70"/>
        <v>0</v>
      </c>
      <c r="BK119" s="243">
        <f t="shared" ca="1" si="70"/>
        <v>0</v>
      </c>
      <c r="BL119" s="243">
        <f t="shared" ca="1" si="70"/>
        <v>0</v>
      </c>
      <c r="BM119" s="243">
        <f t="shared" ca="1" si="70"/>
        <v>0</v>
      </c>
      <c r="BN119" s="243">
        <f t="shared" ca="1" si="70"/>
        <v>0</v>
      </c>
      <c r="BO119" s="243">
        <f t="shared" ref="BO119:CB119" ca="1" si="71">IF(OFFSET($D31,0,BO$100-1)&gt;=BO$101,IF(BO$101&lt;=6,$C31*OFFSET($E73,0,(BO$101-1)*2),$C31*$O73*OFFSET($D31,0,BO$100-1)-5),0)</f>
        <v>0</v>
      </c>
      <c r="BP119" s="243">
        <f t="shared" ca="1" si="71"/>
        <v>0</v>
      </c>
      <c r="BQ119" s="243">
        <f t="shared" ca="1" si="71"/>
        <v>0</v>
      </c>
      <c r="BR119" s="243">
        <f t="shared" ca="1" si="71"/>
        <v>0</v>
      </c>
      <c r="BS119" s="243">
        <f t="shared" ca="1" si="71"/>
        <v>0</v>
      </c>
      <c r="BT119" s="243">
        <f t="shared" ca="1" si="71"/>
        <v>0</v>
      </c>
      <c r="BU119" s="243">
        <f t="shared" ca="1" si="71"/>
        <v>0</v>
      </c>
      <c r="BV119" s="243">
        <f t="shared" ca="1" si="71"/>
        <v>0</v>
      </c>
      <c r="BW119" s="243">
        <f t="shared" ca="1" si="71"/>
        <v>0</v>
      </c>
      <c r="BX119" s="243">
        <f t="shared" ca="1" si="71"/>
        <v>0</v>
      </c>
      <c r="BY119" s="243">
        <f t="shared" ca="1" si="71"/>
        <v>0</v>
      </c>
      <c r="BZ119" s="243">
        <f t="shared" ca="1" si="71"/>
        <v>0</v>
      </c>
      <c r="CA119" s="243">
        <f t="shared" ca="1" si="71"/>
        <v>0</v>
      </c>
      <c r="CB119" s="403">
        <f t="shared" ca="1" si="71"/>
        <v>0</v>
      </c>
    </row>
    <row r="120" spans="2:80" hidden="1">
      <c r="B120" s="242" t="s">
        <v>954</v>
      </c>
      <c r="C120" s="243">
        <f t="shared" ref="C120:AH120" ca="1" si="72">IF(OFFSET($D32,0,C$100-1)&gt;=C$101,IF(C$101&lt;=6,$C32*OFFSET($E74,0,(C$101-1)*2),$C32*$O74*OFFSET($D32,0,C$100-1)-5),0)</f>
        <v>0</v>
      </c>
      <c r="D120" s="243">
        <f t="shared" ca="1" si="72"/>
        <v>0</v>
      </c>
      <c r="E120" s="243">
        <f t="shared" ca="1" si="72"/>
        <v>0</v>
      </c>
      <c r="F120" s="243">
        <f t="shared" ca="1" si="72"/>
        <v>0</v>
      </c>
      <c r="G120" s="243">
        <f t="shared" ca="1" si="72"/>
        <v>0</v>
      </c>
      <c r="H120" s="243">
        <f t="shared" ca="1" si="72"/>
        <v>0</v>
      </c>
      <c r="I120" s="243">
        <f t="shared" ca="1" si="72"/>
        <v>0</v>
      </c>
      <c r="J120" s="243">
        <f t="shared" ca="1" si="72"/>
        <v>0</v>
      </c>
      <c r="K120" s="243">
        <f t="shared" ca="1" si="72"/>
        <v>0</v>
      </c>
      <c r="L120" s="243">
        <f t="shared" ca="1" si="72"/>
        <v>0</v>
      </c>
      <c r="M120" s="243">
        <f t="shared" ca="1" si="72"/>
        <v>0</v>
      </c>
      <c r="N120" s="243">
        <f t="shared" ca="1" si="72"/>
        <v>0</v>
      </c>
      <c r="O120" s="243">
        <f t="shared" ca="1" si="72"/>
        <v>0</v>
      </c>
      <c r="P120" s="243">
        <f t="shared" ca="1" si="72"/>
        <v>0</v>
      </c>
      <c r="Q120" s="243">
        <f t="shared" ca="1" si="72"/>
        <v>0</v>
      </c>
      <c r="R120" s="243">
        <f t="shared" ca="1" si="72"/>
        <v>0</v>
      </c>
      <c r="S120" s="243">
        <f t="shared" ca="1" si="72"/>
        <v>0</v>
      </c>
      <c r="T120" s="243">
        <f t="shared" ca="1" si="72"/>
        <v>0</v>
      </c>
      <c r="U120" s="243">
        <f t="shared" ca="1" si="72"/>
        <v>0</v>
      </c>
      <c r="V120" s="243">
        <f t="shared" ca="1" si="72"/>
        <v>0</v>
      </c>
      <c r="W120" s="243">
        <f t="shared" ca="1" si="72"/>
        <v>0</v>
      </c>
      <c r="X120" s="243">
        <f t="shared" ca="1" si="72"/>
        <v>0</v>
      </c>
      <c r="Y120" s="243">
        <f t="shared" ca="1" si="72"/>
        <v>0</v>
      </c>
      <c r="Z120" s="243">
        <f t="shared" ca="1" si="72"/>
        <v>0</v>
      </c>
      <c r="AA120" s="243">
        <f t="shared" ca="1" si="72"/>
        <v>0</v>
      </c>
      <c r="AB120" s="243">
        <f t="shared" ca="1" si="72"/>
        <v>0</v>
      </c>
      <c r="AC120" s="243">
        <f t="shared" ca="1" si="72"/>
        <v>0</v>
      </c>
      <c r="AD120" s="243">
        <f t="shared" ca="1" si="72"/>
        <v>0</v>
      </c>
      <c r="AE120" s="243">
        <f t="shared" ca="1" si="72"/>
        <v>0</v>
      </c>
      <c r="AF120" s="243">
        <f t="shared" ca="1" si="72"/>
        <v>0</v>
      </c>
      <c r="AG120" s="243">
        <f t="shared" ca="1" si="72"/>
        <v>0</v>
      </c>
      <c r="AH120" s="243">
        <f t="shared" ca="1" si="72"/>
        <v>0</v>
      </c>
      <c r="AI120" s="243">
        <f t="shared" ref="AI120:BN120" ca="1" si="73">IF(OFFSET($D32,0,AI$100-1)&gt;=AI$101,IF(AI$101&lt;=6,$C32*OFFSET($E74,0,(AI$101-1)*2),$C32*$O74*OFFSET($D32,0,AI$100-1)-5),0)</f>
        <v>0</v>
      </c>
      <c r="AJ120" s="243">
        <f t="shared" ca="1" si="73"/>
        <v>0</v>
      </c>
      <c r="AK120" s="243">
        <f t="shared" ca="1" si="73"/>
        <v>0</v>
      </c>
      <c r="AL120" s="243">
        <f t="shared" ca="1" si="73"/>
        <v>0</v>
      </c>
      <c r="AM120" s="243">
        <f t="shared" ca="1" si="73"/>
        <v>0</v>
      </c>
      <c r="AN120" s="243">
        <f t="shared" ca="1" si="73"/>
        <v>0</v>
      </c>
      <c r="AO120" s="243">
        <f t="shared" ca="1" si="73"/>
        <v>0</v>
      </c>
      <c r="AP120" s="243">
        <f t="shared" ca="1" si="73"/>
        <v>0</v>
      </c>
      <c r="AQ120" s="243">
        <f t="shared" ca="1" si="73"/>
        <v>0</v>
      </c>
      <c r="AR120" s="243">
        <f t="shared" ca="1" si="73"/>
        <v>0</v>
      </c>
      <c r="AS120" s="243">
        <f t="shared" ca="1" si="73"/>
        <v>0</v>
      </c>
      <c r="AT120" s="243">
        <f t="shared" ca="1" si="73"/>
        <v>0</v>
      </c>
      <c r="AU120" s="243">
        <f t="shared" ca="1" si="73"/>
        <v>0</v>
      </c>
      <c r="AV120" s="243">
        <f t="shared" ca="1" si="73"/>
        <v>0</v>
      </c>
      <c r="AW120" s="243">
        <f t="shared" ca="1" si="73"/>
        <v>0</v>
      </c>
      <c r="AX120" s="243">
        <f t="shared" ca="1" si="73"/>
        <v>0</v>
      </c>
      <c r="AY120" s="243">
        <f t="shared" ca="1" si="73"/>
        <v>0</v>
      </c>
      <c r="AZ120" s="243">
        <f t="shared" ca="1" si="73"/>
        <v>0</v>
      </c>
      <c r="BA120" s="243">
        <f t="shared" ca="1" si="73"/>
        <v>0</v>
      </c>
      <c r="BB120" s="243">
        <f t="shared" ca="1" si="73"/>
        <v>0</v>
      </c>
      <c r="BC120" s="243">
        <f t="shared" ca="1" si="73"/>
        <v>0</v>
      </c>
      <c r="BD120" s="243">
        <f t="shared" ca="1" si="73"/>
        <v>0</v>
      </c>
      <c r="BE120" s="243">
        <f t="shared" ca="1" si="73"/>
        <v>0</v>
      </c>
      <c r="BF120" s="243">
        <f t="shared" ca="1" si="73"/>
        <v>0</v>
      </c>
      <c r="BG120" s="243">
        <f t="shared" ca="1" si="73"/>
        <v>0</v>
      </c>
      <c r="BH120" s="243">
        <f t="shared" ca="1" si="73"/>
        <v>0</v>
      </c>
      <c r="BI120" s="243">
        <f t="shared" ca="1" si="73"/>
        <v>0</v>
      </c>
      <c r="BJ120" s="243">
        <f t="shared" ca="1" si="73"/>
        <v>0</v>
      </c>
      <c r="BK120" s="243">
        <f t="shared" ca="1" si="73"/>
        <v>0</v>
      </c>
      <c r="BL120" s="243">
        <f t="shared" ca="1" si="73"/>
        <v>0</v>
      </c>
      <c r="BM120" s="243">
        <f t="shared" ca="1" si="73"/>
        <v>0</v>
      </c>
      <c r="BN120" s="243">
        <f t="shared" ca="1" si="73"/>
        <v>0</v>
      </c>
      <c r="BO120" s="243">
        <f t="shared" ref="BO120:CB120" ca="1" si="74">IF(OFFSET($D32,0,BO$100-1)&gt;=BO$101,IF(BO$101&lt;=6,$C32*OFFSET($E74,0,(BO$101-1)*2),$C32*$O74*OFFSET($D32,0,BO$100-1)-5),0)</f>
        <v>0</v>
      </c>
      <c r="BP120" s="243">
        <f t="shared" ca="1" si="74"/>
        <v>0</v>
      </c>
      <c r="BQ120" s="243">
        <f t="shared" ca="1" si="74"/>
        <v>0</v>
      </c>
      <c r="BR120" s="243">
        <f t="shared" ca="1" si="74"/>
        <v>0</v>
      </c>
      <c r="BS120" s="243">
        <f t="shared" ca="1" si="74"/>
        <v>0</v>
      </c>
      <c r="BT120" s="243">
        <f t="shared" ca="1" si="74"/>
        <v>0</v>
      </c>
      <c r="BU120" s="243">
        <f t="shared" ca="1" si="74"/>
        <v>0</v>
      </c>
      <c r="BV120" s="243">
        <f t="shared" ca="1" si="74"/>
        <v>0</v>
      </c>
      <c r="BW120" s="243">
        <f t="shared" ca="1" si="74"/>
        <v>0</v>
      </c>
      <c r="BX120" s="243">
        <f t="shared" ca="1" si="74"/>
        <v>0</v>
      </c>
      <c r="BY120" s="243">
        <f t="shared" ca="1" si="74"/>
        <v>0</v>
      </c>
      <c r="BZ120" s="243">
        <f t="shared" ca="1" si="74"/>
        <v>0</v>
      </c>
      <c r="CA120" s="243">
        <f t="shared" ca="1" si="74"/>
        <v>0</v>
      </c>
      <c r="CB120" s="403">
        <f t="shared" ca="1" si="74"/>
        <v>0</v>
      </c>
    </row>
    <row r="121" spans="2:80" hidden="1">
      <c r="B121" s="242" t="s">
        <v>866</v>
      </c>
      <c r="C121" s="243">
        <f t="shared" ref="C121:AH121" ca="1" si="75">IF(OFFSET($D33,0,C$100-1)&gt;=C$101,IF(C$101&lt;=6,$C33*OFFSET($E77,0,(C$101-1)*2),$C33*$O77*OFFSET($D33,0,C$100-1)-5),0)</f>
        <v>0</v>
      </c>
      <c r="D121" s="243">
        <f t="shared" ca="1" si="75"/>
        <v>0</v>
      </c>
      <c r="E121" s="243">
        <f t="shared" ca="1" si="75"/>
        <v>0</v>
      </c>
      <c r="F121" s="243">
        <f t="shared" ca="1" si="75"/>
        <v>0</v>
      </c>
      <c r="G121" s="243">
        <f t="shared" ca="1" si="75"/>
        <v>0</v>
      </c>
      <c r="H121" s="243">
        <f t="shared" ca="1" si="75"/>
        <v>0</v>
      </c>
      <c r="I121" s="243">
        <f t="shared" ca="1" si="75"/>
        <v>0</v>
      </c>
      <c r="J121" s="243">
        <f t="shared" ca="1" si="75"/>
        <v>0</v>
      </c>
      <c r="K121" s="243">
        <f t="shared" ca="1" si="75"/>
        <v>0</v>
      </c>
      <c r="L121" s="243">
        <f t="shared" ca="1" si="75"/>
        <v>0</v>
      </c>
      <c r="M121" s="243">
        <f t="shared" ca="1" si="75"/>
        <v>0</v>
      </c>
      <c r="N121" s="243">
        <f t="shared" ca="1" si="75"/>
        <v>0</v>
      </c>
      <c r="O121" s="243">
        <f t="shared" ca="1" si="75"/>
        <v>0</v>
      </c>
      <c r="P121" s="243">
        <f t="shared" ca="1" si="75"/>
        <v>0</v>
      </c>
      <c r="Q121" s="243">
        <f t="shared" ca="1" si="75"/>
        <v>0</v>
      </c>
      <c r="R121" s="243">
        <f t="shared" ca="1" si="75"/>
        <v>0</v>
      </c>
      <c r="S121" s="243">
        <f t="shared" ca="1" si="75"/>
        <v>0</v>
      </c>
      <c r="T121" s="243">
        <f t="shared" ca="1" si="75"/>
        <v>0</v>
      </c>
      <c r="U121" s="243">
        <f t="shared" ca="1" si="75"/>
        <v>0</v>
      </c>
      <c r="V121" s="243">
        <f t="shared" ca="1" si="75"/>
        <v>0</v>
      </c>
      <c r="W121" s="243">
        <f t="shared" ca="1" si="75"/>
        <v>0</v>
      </c>
      <c r="X121" s="243">
        <f t="shared" ca="1" si="75"/>
        <v>0</v>
      </c>
      <c r="Y121" s="243">
        <f t="shared" ca="1" si="75"/>
        <v>0</v>
      </c>
      <c r="Z121" s="243">
        <f t="shared" ca="1" si="75"/>
        <v>0</v>
      </c>
      <c r="AA121" s="243">
        <f t="shared" ca="1" si="75"/>
        <v>0</v>
      </c>
      <c r="AB121" s="243">
        <f t="shared" ca="1" si="75"/>
        <v>0</v>
      </c>
      <c r="AC121" s="243">
        <f t="shared" ca="1" si="75"/>
        <v>0</v>
      </c>
      <c r="AD121" s="243">
        <f t="shared" ca="1" si="75"/>
        <v>0</v>
      </c>
      <c r="AE121" s="243">
        <f t="shared" ca="1" si="75"/>
        <v>0</v>
      </c>
      <c r="AF121" s="243">
        <f t="shared" ca="1" si="75"/>
        <v>0</v>
      </c>
      <c r="AG121" s="243">
        <f t="shared" ca="1" si="75"/>
        <v>0</v>
      </c>
      <c r="AH121" s="243">
        <f t="shared" ca="1" si="75"/>
        <v>0</v>
      </c>
      <c r="AI121" s="243">
        <f t="shared" ref="AI121:BN121" ca="1" si="76">IF(OFFSET($D33,0,AI$100-1)&gt;=AI$101,IF(AI$101&lt;=6,$C33*OFFSET($E77,0,(AI$101-1)*2),$C33*$O77*OFFSET($D33,0,AI$100-1)-5),0)</f>
        <v>0</v>
      </c>
      <c r="AJ121" s="243">
        <f t="shared" ca="1" si="76"/>
        <v>0</v>
      </c>
      <c r="AK121" s="243">
        <f t="shared" ca="1" si="76"/>
        <v>0</v>
      </c>
      <c r="AL121" s="243">
        <f t="shared" ca="1" si="76"/>
        <v>0</v>
      </c>
      <c r="AM121" s="243">
        <f t="shared" ca="1" si="76"/>
        <v>0</v>
      </c>
      <c r="AN121" s="243">
        <f t="shared" ca="1" si="76"/>
        <v>0</v>
      </c>
      <c r="AO121" s="243">
        <f t="shared" ca="1" si="76"/>
        <v>0</v>
      </c>
      <c r="AP121" s="243">
        <f t="shared" ca="1" si="76"/>
        <v>0</v>
      </c>
      <c r="AQ121" s="243">
        <f t="shared" ca="1" si="76"/>
        <v>0</v>
      </c>
      <c r="AR121" s="243">
        <f t="shared" ca="1" si="76"/>
        <v>0</v>
      </c>
      <c r="AS121" s="243">
        <f t="shared" ca="1" si="76"/>
        <v>0</v>
      </c>
      <c r="AT121" s="243">
        <f t="shared" ca="1" si="76"/>
        <v>0</v>
      </c>
      <c r="AU121" s="243">
        <f t="shared" ca="1" si="76"/>
        <v>0</v>
      </c>
      <c r="AV121" s="243">
        <f t="shared" ca="1" si="76"/>
        <v>0</v>
      </c>
      <c r="AW121" s="243">
        <f t="shared" ca="1" si="76"/>
        <v>0</v>
      </c>
      <c r="AX121" s="243">
        <f t="shared" ca="1" si="76"/>
        <v>0</v>
      </c>
      <c r="AY121" s="243">
        <f t="shared" ca="1" si="76"/>
        <v>0</v>
      </c>
      <c r="AZ121" s="243">
        <f t="shared" ca="1" si="76"/>
        <v>0</v>
      </c>
      <c r="BA121" s="243">
        <f t="shared" ca="1" si="76"/>
        <v>0</v>
      </c>
      <c r="BB121" s="243">
        <f t="shared" ca="1" si="76"/>
        <v>0</v>
      </c>
      <c r="BC121" s="243">
        <f t="shared" ca="1" si="76"/>
        <v>0</v>
      </c>
      <c r="BD121" s="243">
        <f t="shared" ca="1" si="76"/>
        <v>0</v>
      </c>
      <c r="BE121" s="243">
        <f t="shared" ca="1" si="76"/>
        <v>0</v>
      </c>
      <c r="BF121" s="243">
        <f t="shared" ca="1" si="76"/>
        <v>0</v>
      </c>
      <c r="BG121" s="243">
        <f t="shared" ca="1" si="76"/>
        <v>0</v>
      </c>
      <c r="BH121" s="243">
        <f t="shared" ca="1" si="76"/>
        <v>0</v>
      </c>
      <c r="BI121" s="243">
        <f t="shared" ca="1" si="76"/>
        <v>0</v>
      </c>
      <c r="BJ121" s="243">
        <f t="shared" ca="1" si="76"/>
        <v>0</v>
      </c>
      <c r="BK121" s="243">
        <f t="shared" ca="1" si="76"/>
        <v>0</v>
      </c>
      <c r="BL121" s="243">
        <f t="shared" ca="1" si="76"/>
        <v>0</v>
      </c>
      <c r="BM121" s="243">
        <f t="shared" ca="1" si="76"/>
        <v>0</v>
      </c>
      <c r="BN121" s="243">
        <f t="shared" ca="1" si="76"/>
        <v>0</v>
      </c>
      <c r="BO121" s="243">
        <f t="shared" ref="BO121:CB121" ca="1" si="77">IF(OFFSET($D33,0,BO$100-1)&gt;=BO$101,IF(BO$101&lt;=6,$C33*OFFSET($E77,0,(BO$101-1)*2),$C33*$O77*OFFSET($D33,0,BO$100-1)-5),0)</f>
        <v>0</v>
      </c>
      <c r="BP121" s="243">
        <f t="shared" ca="1" si="77"/>
        <v>0</v>
      </c>
      <c r="BQ121" s="243">
        <f t="shared" ca="1" si="77"/>
        <v>0</v>
      </c>
      <c r="BR121" s="243">
        <f t="shared" ca="1" si="77"/>
        <v>0</v>
      </c>
      <c r="BS121" s="243">
        <f t="shared" ca="1" si="77"/>
        <v>0</v>
      </c>
      <c r="BT121" s="243">
        <f t="shared" ca="1" si="77"/>
        <v>0</v>
      </c>
      <c r="BU121" s="243">
        <f t="shared" ca="1" si="77"/>
        <v>0</v>
      </c>
      <c r="BV121" s="243">
        <f t="shared" ca="1" si="77"/>
        <v>0</v>
      </c>
      <c r="BW121" s="243">
        <f t="shared" ca="1" si="77"/>
        <v>0</v>
      </c>
      <c r="BX121" s="243">
        <f t="shared" ca="1" si="77"/>
        <v>0</v>
      </c>
      <c r="BY121" s="243">
        <f t="shared" ca="1" si="77"/>
        <v>0</v>
      </c>
      <c r="BZ121" s="243">
        <f t="shared" ca="1" si="77"/>
        <v>0</v>
      </c>
      <c r="CA121" s="243">
        <f t="shared" ca="1" si="77"/>
        <v>0</v>
      </c>
      <c r="CB121" s="403">
        <f t="shared" ca="1" si="77"/>
        <v>0</v>
      </c>
    </row>
    <row r="122" spans="2:80" hidden="1">
      <c r="B122" s="242" t="s">
        <v>867</v>
      </c>
      <c r="C122" s="243">
        <f t="shared" ref="C122:AH122" ca="1" si="78">IF(OFFSET($D34,0,C$100-1)&gt;=C$101,IF(C$101&lt;=6,$C34*OFFSET($E78,0,(C$101-1)*2),$C34*$O78*OFFSET($D34,0,C$100-1)-5),0)</f>
        <v>0</v>
      </c>
      <c r="D122" s="243">
        <f t="shared" ca="1" si="78"/>
        <v>0</v>
      </c>
      <c r="E122" s="243">
        <f t="shared" ca="1" si="78"/>
        <v>0</v>
      </c>
      <c r="F122" s="243">
        <f t="shared" ca="1" si="78"/>
        <v>0</v>
      </c>
      <c r="G122" s="243">
        <f t="shared" ca="1" si="78"/>
        <v>0</v>
      </c>
      <c r="H122" s="243">
        <f t="shared" ca="1" si="78"/>
        <v>0</v>
      </c>
      <c r="I122" s="243">
        <f t="shared" ca="1" si="78"/>
        <v>0</v>
      </c>
      <c r="J122" s="243">
        <f t="shared" ca="1" si="78"/>
        <v>0</v>
      </c>
      <c r="K122" s="243">
        <f t="shared" ca="1" si="78"/>
        <v>0</v>
      </c>
      <c r="L122" s="243">
        <f t="shared" ca="1" si="78"/>
        <v>0</v>
      </c>
      <c r="M122" s="243">
        <f t="shared" ca="1" si="78"/>
        <v>0</v>
      </c>
      <c r="N122" s="243">
        <f t="shared" ca="1" si="78"/>
        <v>0</v>
      </c>
      <c r="O122" s="243">
        <f t="shared" ca="1" si="78"/>
        <v>0</v>
      </c>
      <c r="P122" s="243">
        <f t="shared" ca="1" si="78"/>
        <v>0</v>
      </c>
      <c r="Q122" s="243">
        <f t="shared" ca="1" si="78"/>
        <v>0</v>
      </c>
      <c r="R122" s="243">
        <f t="shared" ca="1" si="78"/>
        <v>0</v>
      </c>
      <c r="S122" s="243">
        <f t="shared" ca="1" si="78"/>
        <v>0</v>
      </c>
      <c r="T122" s="243">
        <f t="shared" ca="1" si="78"/>
        <v>0</v>
      </c>
      <c r="U122" s="243">
        <f t="shared" ca="1" si="78"/>
        <v>0</v>
      </c>
      <c r="V122" s="243">
        <f t="shared" ca="1" si="78"/>
        <v>0</v>
      </c>
      <c r="W122" s="243">
        <f t="shared" ca="1" si="78"/>
        <v>0</v>
      </c>
      <c r="X122" s="243">
        <f t="shared" ca="1" si="78"/>
        <v>0</v>
      </c>
      <c r="Y122" s="243">
        <f t="shared" ca="1" si="78"/>
        <v>0</v>
      </c>
      <c r="Z122" s="243">
        <f t="shared" ca="1" si="78"/>
        <v>0</v>
      </c>
      <c r="AA122" s="243">
        <f t="shared" ca="1" si="78"/>
        <v>0</v>
      </c>
      <c r="AB122" s="243">
        <f t="shared" ca="1" si="78"/>
        <v>0</v>
      </c>
      <c r="AC122" s="243">
        <f t="shared" ca="1" si="78"/>
        <v>0</v>
      </c>
      <c r="AD122" s="243">
        <f t="shared" ca="1" si="78"/>
        <v>0</v>
      </c>
      <c r="AE122" s="243">
        <f t="shared" ca="1" si="78"/>
        <v>0</v>
      </c>
      <c r="AF122" s="243">
        <f t="shared" ca="1" si="78"/>
        <v>0</v>
      </c>
      <c r="AG122" s="243">
        <f t="shared" ca="1" si="78"/>
        <v>0</v>
      </c>
      <c r="AH122" s="243">
        <f t="shared" ca="1" si="78"/>
        <v>0</v>
      </c>
      <c r="AI122" s="243">
        <f t="shared" ref="AI122:BN122" ca="1" si="79">IF(OFFSET($D34,0,AI$100-1)&gt;=AI$101,IF(AI$101&lt;=6,$C34*OFFSET($E78,0,(AI$101-1)*2),$C34*$O78*OFFSET($D34,0,AI$100-1)-5),0)</f>
        <v>0</v>
      </c>
      <c r="AJ122" s="243">
        <f t="shared" ca="1" si="79"/>
        <v>0</v>
      </c>
      <c r="AK122" s="243">
        <f t="shared" ca="1" si="79"/>
        <v>0</v>
      </c>
      <c r="AL122" s="243">
        <f t="shared" ca="1" si="79"/>
        <v>0</v>
      </c>
      <c r="AM122" s="243">
        <f t="shared" ca="1" si="79"/>
        <v>0</v>
      </c>
      <c r="AN122" s="243">
        <f t="shared" ca="1" si="79"/>
        <v>0</v>
      </c>
      <c r="AO122" s="243">
        <f t="shared" ca="1" si="79"/>
        <v>0</v>
      </c>
      <c r="AP122" s="243">
        <f t="shared" ca="1" si="79"/>
        <v>0</v>
      </c>
      <c r="AQ122" s="243">
        <f t="shared" ca="1" si="79"/>
        <v>0</v>
      </c>
      <c r="AR122" s="243">
        <f t="shared" ca="1" si="79"/>
        <v>0</v>
      </c>
      <c r="AS122" s="243">
        <f t="shared" ca="1" si="79"/>
        <v>0</v>
      </c>
      <c r="AT122" s="243">
        <f t="shared" ca="1" si="79"/>
        <v>0</v>
      </c>
      <c r="AU122" s="243">
        <f t="shared" ca="1" si="79"/>
        <v>0</v>
      </c>
      <c r="AV122" s="243">
        <f t="shared" ca="1" si="79"/>
        <v>0</v>
      </c>
      <c r="AW122" s="243">
        <f t="shared" ca="1" si="79"/>
        <v>0</v>
      </c>
      <c r="AX122" s="243">
        <f t="shared" ca="1" si="79"/>
        <v>0</v>
      </c>
      <c r="AY122" s="243">
        <f t="shared" ca="1" si="79"/>
        <v>0</v>
      </c>
      <c r="AZ122" s="243">
        <f t="shared" ca="1" si="79"/>
        <v>0</v>
      </c>
      <c r="BA122" s="243">
        <f t="shared" ca="1" si="79"/>
        <v>0</v>
      </c>
      <c r="BB122" s="243">
        <f t="shared" ca="1" si="79"/>
        <v>0</v>
      </c>
      <c r="BC122" s="243">
        <f t="shared" ca="1" si="79"/>
        <v>0</v>
      </c>
      <c r="BD122" s="243">
        <f t="shared" ca="1" si="79"/>
        <v>0</v>
      </c>
      <c r="BE122" s="243">
        <f t="shared" ca="1" si="79"/>
        <v>0</v>
      </c>
      <c r="BF122" s="243">
        <f t="shared" ca="1" si="79"/>
        <v>0</v>
      </c>
      <c r="BG122" s="243">
        <f t="shared" ca="1" si="79"/>
        <v>0</v>
      </c>
      <c r="BH122" s="243">
        <f t="shared" ca="1" si="79"/>
        <v>0</v>
      </c>
      <c r="BI122" s="243">
        <f t="shared" ca="1" si="79"/>
        <v>0</v>
      </c>
      <c r="BJ122" s="243">
        <f t="shared" ca="1" si="79"/>
        <v>0</v>
      </c>
      <c r="BK122" s="243">
        <f t="shared" ca="1" si="79"/>
        <v>0</v>
      </c>
      <c r="BL122" s="243">
        <f t="shared" ca="1" si="79"/>
        <v>0</v>
      </c>
      <c r="BM122" s="243">
        <f t="shared" ca="1" si="79"/>
        <v>0</v>
      </c>
      <c r="BN122" s="243">
        <f t="shared" ca="1" si="79"/>
        <v>0</v>
      </c>
      <c r="BO122" s="243">
        <f t="shared" ref="BO122:CB122" ca="1" si="80">IF(OFFSET($D34,0,BO$100-1)&gt;=BO$101,IF(BO$101&lt;=6,$C34*OFFSET($E78,0,(BO$101-1)*2),$C34*$O78*OFFSET($D34,0,BO$100-1)-5),0)</f>
        <v>0</v>
      </c>
      <c r="BP122" s="243">
        <f t="shared" ca="1" si="80"/>
        <v>0</v>
      </c>
      <c r="BQ122" s="243">
        <f t="shared" ca="1" si="80"/>
        <v>0</v>
      </c>
      <c r="BR122" s="243">
        <f t="shared" ca="1" si="80"/>
        <v>0</v>
      </c>
      <c r="BS122" s="243">
        <f t="shared" ca="1" si="80"/>
        <v>0</v>
      </c>
      <c r="BT122" s="243">
        <f t="shared" ca="1" si="80"/>
        <v>0</v>
      </c>
      <c r="BU122" s="243">
        <f t="shared" ca="1" si="80"/>
        <v>0</v>
      </c>
      <c r="BV122" s="243">
        <f t="shared" ca="1" si="80"/>
        <v>0</v>
      </c>
      <c r="BW122" s="243">
        <f t="shared" ca="1" si="80"/>
        <v>0</v>
      </c>
      <c r="BX122" s="243">
        <f t="shared" ca="1" si="80"/>
        <v>0</v>
      </c>
      <c r="BY122" s="243">
        <f t="shared" ca="1" si="80"/>
        <v>0</v>
      </c>
      <c r="BZ122" s="243">
        <f t="shared" ca="1" si="80"/>
        <v>0</v>
      </c>
      <c r="CA122" s="243">
        <f t="shared" ca="1" si="80"/>
        <v>0</v>
      </c>
      <c r="CB122" s="403">
        <f t="shared" ca="1" si="80"/>
        <v>0</v>
      </c>
    </row>
    <row r="123" spans="2:80" hidden="1">
      <c r="B123" s="242" t="s">
        <v>868</v>
      </c>
      <c r="C123" s="243">
        <f t="shared" ref="C123:AH123" ca="1" si="81">IF(OFFSET($D35,0,C$100-1)&gt;=C$101,IF(C$101&lt;=6,$C35*OFFSET($E79,0,(C$101-1)*2),$C35*$O79*OFFSET($D35,0,C$100-1)-5),0)</f>
        <v>0</v>
      </c>
      <c r="D123" s="243">
        <f t="shared" ca="1" si="81"/>
        <v>0</v>
      </c>
      <c r="E123" s="243">
        <f t="shared" ca="1" si="81"/>
        <v>0</v>
      </c>
      <c r="F123" s="243">
        <f t="shared" ca="1" si="81"/>
        <v>0</v>
      </c>
      <c r="G123" s="243">
        <f t="shared" ca="1" si="81"/>
        <v>0</v>
      </c>
      <c r="H123" s="243">
        <f t="shared" ca="1" si="81"/>
        <v>0</v>
      </c>
      <c r="I123" s="243">
        <f t="shared" ca="1" si="81"/>
        <v>0</v>
      </c>
      <c r="J123" s="243">
        <f t="shared" ca="1" si="81"/>
        <v>0</v>
      </c>
      <c r="K123" s="243">
        <f t="shared" ca="1" si="81"/>
        <v>0</v>
      </c>
      <c r="L123" s="243">
        <f t="shared" ca="1" si="81"/>
        <v>0</v>
      </c>
      <c r="M123" s="243">
        <f t="shared" ca="1" si="81"/>
        <v>0</v>
      </c>
      <c r="N123" s="243">
        <f t="shared" ca="1" si="81"/>
        <v>0</v>
      </c>
      <c r="O123" s="243">
        <f t="shared" ca="1" si="81"/>
        <v>0</v>
      </c>
      <c r="P123" s="243">
        <f t="shared" ca="1" si="81"/>
        <v>0</v>
      </c>
      <c r="Q123" s="243">
        <f t="shared" ca="1" si="81"/>
        <v>0</v>
      </c>
      <c r="R123" s="243">
        <f t="shared" ca="1" si="81"/>
        <v>0</v>
      </c>
      <c r="S123" s="243">
        <f t="shared" ca="1" si="81"/>
        <v>0</v>
      </c>
      <c r="T123" s="243">
        <f t="shared" ca="1" si="81"/>
        <v>0</v>
      </c>
      <c r="U123" s="243">
        <f t="shared" ca="1" si="81"/>
        <v>0</v>
      </c>
      <c r="V123" s="243">
        <f t="shared" ca="1" si="81"/>
        <v>0</v>
      </c>
      <c r="W123" s="243">
        <f t="shared" ca="1" si="81"/>
        <v>0</v>
      </c>
      <c r="X123" s="243">
        <f t="shared" ca="1" si="81"/>
        <v>0</v>
      </c>
      <c r="Y123" s="243">
        <f t="shared" ca="1" si="81"/>
        <v>0</v>
      </c>
      <c r="Z123" s="243">
        <f t="shared" ca="1" si="81"/>
        <v>0</v>
      </c>
      <c r="AA123" s="243">
        <f t="shared" ca="1" si="81"/>
        <v>0</v>
      </c>
      <c r="AB123" s="243">
        <f t="shared" ca="1" si="81"/>
        <v>0</v>
      </c>
      <c r="AC123" s="243">
        <f t="shared" ca="1" si="81"/>
        <v>0</v>
      </c>
      <c r="AD123" s="243">
        <f t="shared" ca="1" si="81"/>
        <v>0</v>
      </c>
      <c r="AE123" s="243">
        <f t="shared" ca="1" si="81"/>
        <v>0</v>
      </c>
      <c r="AF123" s="243">
        <f t="shared" ca="1" si="81"/>
        <v>0</v>
      </c>
      <c r="AG123" s="243">
        <f t="shared" ca="1" si="81"/>
        <v>0</v>
      </c>
      <c r="AH123" s="243">
        <f t="shared" ca="1" si="81"/>
        <v>0</v>
      </c>
      <c r="AI123" s="243">
        <f t="shared" ref="AI123:BN123" ca="1" si="82">IF(OFFSET($D35,0,AI$100-1)&gt;=AI$101,IF(AI$101&lt;=6,$C35*OFFSET($E79,0,(AI$101-1)*2),$C35*$O79*OFFSET($D35,0,AI$100-1)-5),0)</f>
        <v>0</v>
      </c>
      <c r="AJ123" s="243">
        <f t="shared" ca="1" si="82"/>
        <v>0</v>
      </c>
      <c r="AK123" s="243">
        <f t="shared" ca="1" si="82"/>
        <v>0</v>
      </c>
      <c r="AL123" s="243">
        <f t="shared" ca="1" si="82"/>
        <v>0</v>
      </c>
      <c r="AM123" s="243">
        <f t="shared" ca="1" si="82"/>
        <v>0</v>
      </c>
      <c r="AN123" s="243">
        <f t="shared" ca="1" si="82"/>
        <v>0</v>
      </c>
      <c r="AO123" s="243">
        <f t="shared" ca="1" si="82"/>
        <v>0</v>
      </c>
      <c r="AP123" s="243">
        <f t="shared" ca="1" si="82"/>
        <v>0</v>
      </c>
      <c r="AQ123" s="243">
        <f t="shared" ca="1" si="82"/>
        <v>0</v>
      </c>
      <c r="AR123" s="243">
        <f t="shared" ca="1" si="82"/>
        <v>0</v>
      </c>
      <c r="AS123" s="243">
        <f t="shared" ca="1" si="82"/>
        <v>0</v>
      </c>
      <c r="AT123" s="243">
        <f t="shared" ca="1" si="82"/>
        <v>0</v>
      </c>
      <c r="AU123" s="243">
        <f t="shared" ca="1" si="82"/>
        <v>0</v>
      </c>
      <c r="AV123" s="243">
        <f t="shared" ca="1" si="82"/>
        <v>0</v>
      </c>
      <c r="AW123" s="243">
        <f t="shared" ca="1" si="82"/>
        <v>0</v>
      </c>
      <c r="AX123" s="243">
        <f t="shared" ca="1" si="82"/>
        <v>0</v>
      </c>
      <c r="AY123" s="243">
        <f t="shared" ca="1" si="82"/>
        <v>0</v>
      </c>
      <c r="AZ123" s="243">
        <f t="shared" ca="1" si="82"/>
        <v>0</v>
      </c>
      <c r="BA123" s="243">
        <f t="shared" ca="1" si="82"/>
        <v>0</v>
      </c>
      <c r="BB123" s="243">
        <f t="shared" ca="1" si="82"/>
        <v>0</v>
      </c>
      <c r="BC123" s="243">
        <f t="shared" ca="1" si="82"/>
        <v>0</v>
      </c>
      <c r="BD123" s="243">
        <f t="shared" ca="1" si="82"/>
        <v>0</v>
      </c>
      <c r="BE123" s="243">
        <f t="shared" ca="1" si="82"/>
        <v>0</v>
      </c>
      <c r="BF123" s="243">
        <f t="shared" ca="1" si="82"/>
        <v>0</v>
      </c>
      <c r="BG123" s="243">
        <f t="shared" ca="1" si="82"/>
        <v>0</v>
      </c>
      <c r="BH123" s="243">
        <f t="shared" ca="1" si="82"/>
        <v>0</v>
      </c>
      <c r="BI123" s="243">
        <f t="shared" ca="1" si="82"/>
        <v>0</v>
      </c>
      <c r="BJ123" s="243">
        <f t="shared" ca="1" si="82"/>
        <v>0</v>
      </c>
      <c r="BK123" s="243">
        <f t="shared" ca="1" si="82"/>
        <v>0</v>
      </c>
      <c r="BL123" s="243">
        <f t="shared" ca="1" si="82"/>
        <v>0</v>
      </c>
      <c r="BM123" s="243">
        <f t="shared" ca="1" si="82"/>
        <v>0</v>
      </c>
      <c r="BN123" s="243">
        <f t="shared" ca="1" si="82"/>
        <v>0</v>
      </c>
      <c r="BO123" s="243">
        <f t="shared" ref="BO123:CB123" ca="1" si="83">IF(OFFSET($D35,0,BO$100-1)&gt;=BO$101,IF(BO$101&lt;=6,$C35*OFFSET($E79,0,(BO$101-1)*2),$C35*$O79*OFFSET($D35,0,BO$100-1)-5),0)</f>
        <v>0</v>
      </c>
      <c r="BP123" s="243">
        <f t="shared" ca="1" si="83"/>
        <v>0</v>
      </c>
      <c r="BQ123" s="243">
        <f t="shared" ca="1" si="83"/>
        <v>0</v>
      </c>
      <c r="BR123" s="243">
        <f t="shared" ca="1" si="83"/>
        <v>0</v>
      </c>
      <c r="BS123" s="243">
        <f t="shared" ca="1" si="83"/>
        <v>0</v>
      </c>
      <c r="BT123" s="243">
        <f t="shared" ca="1" si="83"/>
        <v>0</v>
      </c>
      <c r="BU123" s="243">
        <f t="shared" ca="1" si="83"/>
        <v>0</v>
      </c>
      <c r="BV123" s="243">
        <f t="shared" ca="1" si="83"/>
        <v>0</v>
      </c>
      <c r="BW123" s="243">
        <f t="shared" ca="1" si="83"/>
        <v>0</v>
      </c>
      <c r="BX123" s="243">
        <f t="shared" ca="1" si="83"/>
        <v>0</v>
      </c>
      <c r="BY123" s="243">
        <f t="shared" ca="1" si="83"/>
        <v>0</v>
      </c>
      <c r="BZ123" s="243">
        <f t="shared" ca="1" si="83"/>
        <v>0</v>
      </c>
      <c r="CA123" s="243">
        <f t="shared" ca="1" si="83"/>
        <v>0</v>
      </c>
      <c r="CB123" s="403">
        <f t="shared" ca="1" si="83"/>
        <v>0</v>
      </c>
    </row>
    <row r="124" spans="2:80" hidden="1">
      <c r="B124" s="242" t="s">
        <v>869</v>
      </c>
      <c r="C124" s="243">
        <f t="shared" ref="C124:AH124" ca="1" si="84">IF(OFFSET($D36,0,C$100-1)&gt;=C$101,IF(C$101&lt;=6,$C36*OFFSET($E80,0,(C$101-1)*2),$C36*$O80*OFFSET($D36,0,C$100-1)-5),0)</f>
        <v>0</v>
      </c>
      <c r="D124" s="243">
        <f t="shared" ca="1" si="84"/>
        <v>0</v>
      </c>
      <c r="E124" s="243">
        <f t="shared" ca="1" si="84"/>
        <v>0</v>
      </c>
      <c r="F124" s="243">
        <f t="shared" ca="1" si="84"/>
        <v>0</v>
      </c>
      <c r="G124" s="243">
        <f t="shared" ca="1" si="84"/>
        <v>0</v>
      </c>
      <c r="H124" s="243">
        <f t="shared" ca="1" si="84"/>
        <v>0</v>
      </c>
      <c r="I124" s="243">
        <f t="shared" ca="1" si="84"/>
        <v>0</v>
      </c>
      <c r="J124" s="243">
        <f t="shared" ca="1" si="84"/>
        <v>0</v>
      </c>
      <c r="K124" s="243">
        <f t="shared" ca="1" si="84"/>
        <v>0</v>
      </c>
      <c r="L124" s="243">
        <f t="shared" ca="1" si="84"/>
        <v>0</v>
      </c>
      <c r="M124" s="243">
        <f t="shared" ca="1" si="84"/>
        <v>0</v>
      </c>
      <c r="N124" s="243">
        <f t="shared" ca="1" si="84"/>
        <v>0</v>
      </c>
      <c r="O124" s="243">
        <f t="shared" ca="1" si="84"/>
        <v>0</v>
      </c>
      <c r="P124" s="243">
        <f t="shared" ca="1" si="84"/>
        <v>0</v>
      </c>
      <c r="Q124" s="243">
        <f t="shared" ca="1" si="84"/>
        <v>0</v>
      </c>
      <c r="R124" s="243">
        <f t="shared" ca="1" si="84"/>
        <v>0</v>
      </c>
      <c r="S124" s="243">
        <f t="shared" ca="1" si="84"/>
        <v>0</v>
      </c>
      <c r="T124" s="243">
        <f t="shared" ca="1" si="84"/>
        <v>0</v>
      </c>
      <c r="U124" s="243">
        <f t="shared" ca="1" si="84"/>
        <v>0</v>
      </c>
      <c r="V124" s="243">
        <f t="shared" ca="1" si="84"/>
        <v>0</v>
      </c>
      <c r="W124" s="243">
        <f t="shared" ca="1" si="84"/>
        <v>0</v>
      </c>
      <c r="X124" s="243">
        <f t="shared" ca="1" si="84"/>
        <v>0</v>
      </c>
      <c r="Y124" s="243">
        <f t="shared" ca="1" si="84"/>
        <v>0</v>
      </c>
      <c r="Z124" s="243">
        <f t="shared" ca="1" si="84"/>
        <v>0</v>
      </c>
      <c r="AA124" s="243">
        <f t="shared" ca="1" si="84"/>
        <v>0</v>
      </c>
      <c r="AB124" s="243">
        <f t="shared" ca="1" si="84"/>
        <v>0</v>
      </c>
      <c r="AC124" s="243">
        <f t="shared" ca="1" si="84"/>
        <v>0</v>
      </c>
      <c r="AD124" s="243">
        <f t="shared" ca="1" si="84"/>
        <v>0</v>
      </c>
      <c r="AE124" s="243">
        <f t="shared" ca="1" si="84"/>
        <v>0</v>
      </c>
      <c r="AF124" s="243">
        <f t="shared" ca="1" si="84"/>
        <v>0</v>
      </c>
      <c r="AG124" s="243">
        <f t="shared" ca="1" si="84"/>
        <v>0</v>
      </c>
      <c r="AH124" s="243">
        <f t="shared" ca="1" si="84"/>
        <v>0</v>
      </c>
      <c r="AI124" s="243">
        <f t="shared" ref="AI124:BN124" ca="1" si="85">IF(OFFSET($D36,0,AI$100-1)&gt;=AI$101,IF(AI$101&lt;=6,$C36*OFFSET($E80,0,(AI$101-1)*2),$C36*$O80*OFFSET($D36,0,AI$100-1)-5),0)</f>
        <v>0</v>
      </c>
      <c r="AJ124" s="243">
        <f t="shared" ca="1" si="85"/>
        <v>0</v>
      </c>
      <c r="AK124" s="243">
        <f t="shared" ca="1" si="85"/>
        <v>0</v>
      </c>
      <c r="AL124" s="243">
        <f t="shared" ca="1" si="85"/>
        <v>0</v>
      </c>
      <c r="AM124" s="243">
        <f t="shared" ca="1" si="85"/>
        <v>0</v>
      </c>
      <c r="AN124" s="243">
        <f t="shared" ca="1" si="85"/>
        <v>0</v>
      </c>
      <c r="AO124" s="243">
        <f t="shared" ca="1" si="85"/>
        <v>0</v>
      </c>
      <c r="AP124" s="243">
        <f t="shared" ca="1" si="85"/>
        <v>0</v>
      </c>
      <c r="AQ124" s="243">
        <f t="shared" ca="1" si="85"/>
        <v>0</v>
      </c>
      <c r="AR124" s="243">
        <f t="shared" ca="1" si="85"/>
        <v>0</v>
      </c>
      <c r="AS124" s="243">
        <f t="shared" ca="1" si="85"/>
        <v>0</v>
      </c>
      <c r="AT124" s="243">
        <f t="shared" ca="1" si="85"/>
        <v>0</v>
      </c>
      <c r="AU124" s="243">
        <f t="shared" ca="1" si="85"/>
        <v>0</v>
      </c>
      <c r="AV124" s="243">
        <f t="shared" ca="1" si="85"/>
        <v>0</v>
      </c>
      <c r="AW124" s="243">
        <f t="shared" ca="1" si="85"/>
        <v>0</v>
      </c>
      <c r="AX124" s="243">
        <f t="shared" ca="1" si="85"/>
        <v>0</v>
      </c>
      <c r="AY124" s="243">
        <f t="shared" ca="1" si="85"/>
        <v>0</v>
      </c>
      <c r="AZ124" s="243">
        <f t="shared" ca="1" si="85"/>
        <v>0</v>
      </c>
      <c r="BA124" s="243">
        <f t="shared" ca="1" si="85"/>
        <v>0</v>
      </c>
      <c r="BB124" s="243">
        <f t="shared" ca="1" si="85"/>
        <v>0</v>
      </c>
      <c r="BC124" s="243">
        <f t="shared" ca="1" si="85"/>
        <v>0</v>
      </c>
      <c r="BD124" s="243">
        <f t="shared" ca="1" si="85"/>
        <v>0</v>
      </c>
      <c r="BE124" s="243">
        <f t="shared" ca="1" si="85"/>
        <v>0</v>
      </c>
      <c r="BF124" s="243">
        <f t="shared" ca="1" si="85"/>
        <v>0</v>
      </c>
      <c r="BG124" s="243">
        <f t="shared" ca="1" si="85"/>
        <v>0</v>
      </c>
      <c r="BH124" s="243">
        <f t="shared" ca="1" si="85"/>
        <v>0</v>
      </c>
      <c r="BI124" s="243">
        <f t="shared" ca="1" si="85"/>
        <v>0</v>
      </c>
      <c r="BJ124" s="243">
        <f t="shared" ca="1" si="85"/>
        <v>0</v>
      </c>
      <c r="BK124" s="243">
        <f t="shared" ca="1" si="85"/>
        <v>0</v>
      </c>
      <c r="BL124" s="243">
        <f t="shared" ca="1" si="85"/>
        <v>0</v>
      </c>
      <c r="BM124" s="243">
        <f t="shared" ca="1" si="85"/>
        <v>0</v>
      </c>
      <c r="BN124" s="243">
        <f t="shared" ca="1" si="85"/>
        <v>0</v>
      </c>
      <c r="BO124" s="243">
        <f t="shared" ref="BO124:CB124" ca="1" si="86">IF(OFFSET($D36,0,BO$100-1)&gt;=BO$101,IF(BO$101&lt;=6,$C36*OFFSET($E80,0,(BO$101-1)*2),$C36*$O80*OFFSET($D36,0,BO$100-1)-5),0)</f>
        <v>0</v>
      </c>
      <c r="BP124" s="243">
        <f t="shared" ca="1" si="86"/>
        <v>0</v>
      </c>
      <c r="BQ124" s="243">
        <f t="shared" ca="1" si="86"/>
        <v>0</v>
      </c>
      <c r="BR124" s="243">
        <f t="shared" ca="1" si="86"/>
        <v>0</v>
      </c>
      <c r="BS124" s="243">
        <f t="shared" ca="1" si="86"/>
        <v>0</v>
      </c>
      <c r="BT124" s="243">
        <f t="shared" ca="1" si="86"/>
        <v>0</v>
      </c>
      <c r="BU124" s="243">
        <f t="shared" ca="1" si="86"/>
        <v>0</v>
      </c>
      <c r="BV124" s="243">
        <f t="shared" ca="1" si="86"/>
        <v>0</v>
      </c>
      <c r="BW124" s="243">
        <f t="shared" ca="1" si="86"/>
        <v>0</v>
      </c>
      <c r="BX124" s="243">
        <f t="shared" ca="1" si="86"/>
        <v>0</v>
      </c>
      <c r="BY124" s="243">
        <f t="shared" ca="1" si="86"/>
        <v>0</v>
      </c>
      <c r="BZ124" s="243">
        <f t="shared" ca="1" si="86"/>
        <v>0</v>
      </c>
      <c r="CA124" s="243">
        <f t="shared" ca="1" si="86"/>
        <v>0</v>
      </c>
      <c r="CB124" s="403">
        <f t="shared" ca="1" si="86"/>
        <v>0</v>
      </c>
    </row>
    <row r="125" spans="2:80" hidden="1">
      <c r="B125" s="242" t="s">
        <v>870</v>
      </c>
      <c r="C125" s="243">
        <f t="shared" ref="C125:AH125" ca="1" si="87">IF(OFFSET($D37,0,C$100-1)&gt;=C$101,IF(C$101&lt;=6,$C37*OFFSET($E81,0,(C$101-1)*2),$C37*$O81*OFFSET($D37,0,C$100-1)-5),0)</f>
        <v>0</v>
      </c>
      <c r="D125" s="243">
        <f t="shared" ca="1" si="87"/>
        <v>0</v>
      </c>
      <c r="E125" s="243">
        <f t="shared" ca="1" si="87"/>
        <v>0</v>
      </c>
      <c r="F125" s="243">
        <f t="shared" ca="1" si="87"/>
        <v>0</v>
      </c>
      <c r="G125" s="243">
        <f t="shared" ca="1" si="87"/>
        <v>0</v>
      </c>
      <c r="H125" s="243">
        <f t="shared" ca="1" si="87"/>
        <v>0</v>
      </c>
      <c r="I125" s="243">
        <f t="shared" ca="1" si="87"/>
        <v>0</v>
      </c>
      <c r="J125" s="243">
        <f t="shared" ca="1" si="87"/>
        <v>0</v>
      </c>
      <c r="K125" s="243">
        <f t="shared" ca="1" si="87"/>
        <v>0</v>
      </c>
      <c r="L125" s="243">
        <f t="shared" ca="1" si="87"/>
        <v>0</v>
      </c>
      <c r="M125" s="243">
        <f t="shared" ca="1" si="87"/>
        <v>0</v>
      </c>
      <c r="N125" s="243">
        <f t="shared" ca="1" si="87"/>
        <v>0</v>
      </c>
      <c r="O125" s="243">
        <f t="shared" ca="1" si="87"/>
        <v>0</v>
      </c>
      <c r="P125" s="243">
        <f t="shared" ca="1" si="87"/>
        <v>0</v>
      </c>
      <c r="Q125" s="243">
        <f t="shared" ca="1" si="87"/>
        <v>0</v>
      </c>
      <c r="R125" s="243">
        <f t="shared" ca="1" si="87"/>
        <v>0</v>
      </c>
      <c r="S125" s="243">
        <f t="shared" ca="1" si="87"/>
        <v>0</v>
      </c>
      <c r="T125" s="243">
        <f t="shared" ca="1" si="87"/>
        <v>0</v>
      </c>
      <c r="U125" s="243">
        <f t="shared" ca="1" si="87"/>
        <v>0</v>
      </c>
      <c r="V125" s="243">
        <f t="shared" ca="1" si="87"/>
        <v>0</v>
      </c>
      <c r="W125" s="243">
        <f t="shared" ca="1" si="87"/>
        <v>0</v>
      </c>
      <c r="X125" s="243">
        <f t="shared" ca="1" si="87"/>
        <v>0</v>
      </c>
      <c r="Y125" s="243">
        <f t="shared" ca="1" si="87"/>
        <v>0</v>
      </c>
      <c r="Z125" s="243">
        <f t="shared" ca="1" si="87"/>
        <v>0</v>
      </c>
      <c r="AA125" s="243">
        <f t="shared" ca="1" si="87"/>
        <v>0</v>
      </c>
      <c r="AB125" s="243">
        <f t="shared" ca="1" si="87"/>
        <v>0</v>
      </c>
      <c r="AC125" s="243">
        <f t="shared" ca="1" si="87"/>
        <v>0</v>
      </c>
      <c r="AD125" s="243">
        <f t="shared" ca="1" si="87"/>
        <v>0</v>
      </c>
      <c r="AE125" s="243">
        <f t="shared" ca="1" si="87"/>
        <v>0</v>
      </c>
      <c r="AF125" s="243">
        <f t="shared" ca="1" si="87"/>
        <v>0</v>
      </c>
      <c r="AG125" s="243">
        <f t="shared" ca="1" si="87"/>
        <v>0</v>
      </c>
      <c r="AH125" s="243">
        <f t="shared" ca="1" si="87"/>
        <v>0</v>
      </c>
      <c r="AI125" s="243">
        <f t="shared" ref="AI125:BN125" ca="1" si="88">IF(OFFSET($D37,0,AI$100-1)&gt;=AI$101,IF(AI$101&lt;=6,$C37*OFFSET($E81,0,(AI$101-1)*2),$C37*$O81*OFFSET($D37,0,AI$100-1)-5),0)</f>
        <v>0</v>
      </c>
      <c r="AJ125" s="243">
        <f t="shared" ca="1" si="88"/>
        <v>0</v>
      </c>
      <c r="AK125" s="243">
        <f t="shared" ca="1" si="88"/>
        <v>0</v>
      </c>
      <c r="AL125" s="243">
        <f t="shared" ca="1" si="88"/>
        <v>0</v>
      </c>
      <c r="AM125" s="243">
        <f t="shared" ca="1" si="88"/>
        <v>0</v>
      </c>
      <c r="AN125" s="243">
        <f t="shared" ca="1" si="88"/>
        <v>0</v>
      </c>
      <c r="AO125" s="243">
        <f t="shared" ca="1" si="88"/>
        <v>0</v>
      </c>
      <c r="AP125" s="243">
        <f t="shared" ca="1" si="88"/>
        <v>0</v>
      </c>
      <c r="AQ125" s="243">
        <f t="shared" ca="1" si="88"/>
        <v>0</v>
      </c>
      <c r="AR125" s="243">
        <f t="shared" ca="1" si="88"/>
        <v>0</v>
      </c>
      <c r="AS125" s="243">
        <f t="shared" ca="1" si="88"/>
        <v>0</v>
      </c>
      <c r="AT125" s="243">
        <f t="shared" ca="1" si="88"/>
        <v>0</v>
      </c>
      <c r="AU125" s="243">
        <f t="shared" ca="1" si="88"/>
        <v>0</v>
      </c>
      <c r="AV125" s="243">
        <f t="shared" ca="1" si="88"/>
        <v>0</v>
      </c>
      <c r="AW125" s="243">
        <f t="shared" ca="1" si="88"/>
        <v>0</v>
      </c>
      <c r="AX125" s="243">
        <f t="shared" ca="1" si="88"/>
        <v>0</v>
      </c>
      <c r="AY125" s="243">
        <f t="shared" ca="1" si="88"/>
        <v>0</v>
      </c>
      <c r="AZ125" s="243">
        <f t="shared" ca="1" si="88"/>
        <v>0</v>
      </c>
      <c r="BA125" s="243">
        <f t="shared" ca="1" si="88"/>
        <v>0</v>
      </c>
      <c r="BB125" s="243">
        <f t="shared" ca="1" si="88"/>
        <v>0</v>
      </c>
      <c r="BC125" s="243">
        <f t="shared" ca="1" si="88"/>
        <v>0</v>
      </c>
      <c r="BD125" s="243">
        <f t="shared" ca="1" si="88"/>
        <v>0</v>
      </c>
      <c r="BE125" s="243">
        <f t="shared" ca="1" si="88"/>
        <v>0</v>
      </c>
      <c r="BF125" s="243">
        <f t="shared" ca="1" si="88"/>
        <v>0</v>
      </c>
      <c r="BG125" s="243">
        <f t="shared" ca="1" si="88"/>
        <v>0</v>
      </c>
      <c r="BH125" s="243">
        <f t="shared" ca="1" si="88"/>
        <v>0</v>
      </c>
      <c r="BI125" s="243">
        <f t="shared" ca="1" si="88"/>
        <v>0</v>
      </c>
      <c r="BJ125" s="243">
        <f t="shared" ca="1" si="88"/>
        <v>0</v>
      </c>
      <c r="BK125" s="243">
        <f t="shared" ca="1" si="88"/>
        <v>0</v>
      </c>
      <c r="BL125" s="243">
        <f t="shared" ca="1" si="88"/>
        <v>0</v>
      </c>
      <c r="BM125" s="243">
        <f t="shared" ca="1" si="88"/>
        <v>0</v>
      </c>
      <c r="BN125" s="243">
        <f t="shared" ca="1" si="88"/>
        <v>0</v>
      </c>
      <c r="BO125" s="243">
        <f t="shared" ref="BO125:CB125" ca="1" si="89">IF(OFFSET($D37,0,BO$100-1)&gt;=BO$101,IF(BO$101&lt;=6,$C37*OFFSET($E81,0,(BO$101-1)*2),$C37*$O81*OFFSET($D37,0,BO$100-1)-5),0)</f>
        <v>0</v>
      </c>
      <c r="BP125" s="243">
        <f t="shared" ca="1" si="89"/>
        <v>0</v>
      </c>
      <c r="BQ125" s="243">
        <f t="shared" ca="1" si="89"/>
        <v>0</v>
      </c>
      <c r="BR125" s="243">
        <f t="shared" ca="1" si="89"/>
        <v>0</v>
      </c>
      <c r="BS125" s="243">
        <f t="shared" ca="1" si="89"/>
        <v>0</v>
      </c>
      <c r="BT125" s="243">
        <f t="shared" ca="1" si="89"/>
        <v>0</v>
      </c>
      <c r="BU125" s="243">
        <f t="shared" ca="1" si="89"/>
        <v>0</v>
      </c>
      <c r="BV125" s="243">
        <f t="shared" ca="1" si="89"/>
        <v>0</v>
      </c>
      <c r="BW125" s="243">
        <f t="shared" ca="1" si="89"/>
        <v>0</v>
      </c>
      <c r="BX125" s="243">
        <f t="shared" ca="1" si="89"/>
        <v>0</v>
      </c>
      <c r="BY125" s="243">
        <f t="shared" ca="1" si="89"/>
        <v>0</v>
      </c>
      <c r="BZ125" s="243">
        <f t="shared" ca="1" si="89"/>
        <v>0</v>
      </c>
      <c r="CA125" s="243">
        <f t="shared" ca="1" si="89"/>
        <v>0</v>
      </c>
      <c r="CB125" s="403">
        <f t="shared" ca="1" si="89"/>
        <v>0</v>
      </c>
    </row>
    <row r="126" spans="2:80" hidden="1">
      <c r="B126" s="242" t="s">
        <v>871</v>
      </c>
      <c r="C126" s="243">
        <f t="shared" ref="C126:AH126" ca="1" si="90">IF(OFFSET($D38,0,C$100-1)&gt;=C$101,IF(C$101&lt;=6,$C38*OFFSET($E82,0,(C$101-1)*2),$C38*$O82*OFFSET($D38,0,C$100-1)-5),0)</f>
        <v>0</v>
      </c>
      <c r="D126" s="243">
        <f t="shared" ca="1" si="90"/>
        <v>0</v>
      </c>
      <c r="E126" s="243">
        <f t="shared" ca="1" si="90"/>
        <v>0</v>
      </c>
      <c r="F126" s="243">
        <f t="shared" ca="1" si="90"/>
        <v>0</v>
      </c>
      <c r="G126" s="243">
        <f t="shared" ca="1" si="90"/>
        <v>0</v>
      </c>
      <c r="H126" s="243">
        <f t="shared" ca="1" si="90"/>
        <v>0</v>
      </c>
      <c r="I126" s="243">
        <f t="shared" ca="1" si="90"/>
        <v>0</v>
      </c>
      <c r="J126" s="243">
        <f t="shared" ca="1" si="90"/>
        <v>0</v>
      </c>
      <c r="K126" s="243">
        <f t="shared" ca="1" si="90"/>
        <v>0</v>
      </c>
      <c r="L126" s="243">
        <f t="shared" ca="1" si="90"/>
        <v>0</v>
      </c>
      <c r="M126" s="243">
        <f t="shared" ca="1" si="90"/>
        <v>0</v>
      </c>
      <c r="N126" s="243">
        <f t="shared" ca="1" si="90"/>
        <v>0</v>
      </c>
      <c r="O126" s="243">
        <f t="shared" ca="1" si="90"/>
        <v>0</v>
      </c>
      <c r="P126" s="243">
        <f t="shared" ca="1" si="90"/>
        <v>0</v>
      </c>
      <c r="Q126" s="243">
        <f t="shared" ca="1" si="90"/>
        <v>0</v>
      </c>
      <c r="R126" s="243">
        <f t="shared" ca="1" si="90"/>
        <v>0</v>
      </c>
      <c r="S126" s="243">
        <f t="shared" ca="1" si="90"/>
        <v>0</v>
      </c>
      <c r="T126" s="243">
        <f t="shared" ca="1" si="90"/>
        <v>0</v>
      </c>
      <c r="U126" s="243">
        <f t="shared" ca="1" si="90"/>
        <v>0</v>
      </c>
      <c r="V126" s="243">
        <f t="shared" ca="1" si="90"/>
        <v>0</v>
      </c>
      <c r="W126" s="243">
        <f t="shared" ca="1" si="90"/>
        <v>0</v>
      </c>
      <c r="X126" s="243">
        <f t="shared" ca="1" si="90"/>
        <v>0</v>
      </c>
      <c r="Y126" s="243">
        <f t="shared" ca="1" si="90"/>
        <v>0</v>
      </c>
      <c r="Z126" s="243">
        <f t="shared" ca="1" si="90"/>
        <v>0</v>
      </c>
      <c r="AA126" s="243">
        <f t="shared" ca="1" si="90"/>
        <v>0</v>
      </c>
      <c r="AB126" s="243">
        <f t="shared" ca="1" si="90"/>
        <v>0</v>
      </c>
      <c r="AC126" s="243">
        <f t="shared" ca="1" si="90"/>
        <v>0</v>
      </c>
      <c r="AD126" s="243">
        <f t="shared" ca="1" si="90"/>
        <v>0</v>
      </c>
      <c r="AE126" s="243">
        <f t="shared" ca="1" si="90"/>
        <v>0</v>
      </c>
      <c r="AF126" s="243">
        <f t="shared" ca="1" si="90"/>
        <v>0</v>
      </c>
      <c r="AG126" s="243">
        <f t="shared" ca="1" si="90"/>
        <v>0</v>
      </c>
      <c r="AH126" s="243">
        <f t="shared" ca="1" si="90"/>
        <v>0</v>
      </c>
      <c r="AI126" s="243">
        <f t="shared" ref="AI126:BN126" ca="1" si="91">IF(OFFSET($D38,0,AI$100-1)&gt;=AI$101,IF(AI$101&lt;=6,$C38*OFFSET($E82,0,(AI$101-1)*2),$C38*$O82*OFFSET($D38,0,AI$100-1)-5),0)</f>
        <v>0</v>
      </c>
      <c r="AJ126" s="243">
        <f t="shared" ca="1" si="91"/>
        <v>0</v>
      </c>
      <c r="AK126" s="243">
        <f t="shared" ca="1" si="91"/>
        <v>0</v>
      </c>
      <c r="AL126" s="243">
        <f t="shared" ca="1" si="91"/>
        <v>0</v>
      </c>
      <c r="AM126" s="243">
        <f t="shared" ca="1" si="91"/>
        <v>0</v>
      </c>
      <c r="AN126" s="243">
        <f t="shared" ca="1" si="91"/>
        <v>0</v>
      </c>
      <c r="AO126" s="243">
        <f t="shared" ca="1" si="91"/>
        <v>0</v>
      </c>
      <c r="AP126" s="243">
        <f t="shared" ca="1" si="91"/>
        <v>0</v>
      </c>
      <c r="AQ126" s="243">
        <f t="shared" ca="1" si="91"/>
        <v>0</v>
      </c>
      <c r="AR126" s="243">
        <f t="shared" ca="1" si="91"/>
        <v>0</v>
      </c>
      <c r="AS126" s="243">
        <f t="shared" ca="1" si="91"/>
        <v>0</v>
      </c>
      <c r="AT126" s="243">
        <f t="shared" ca="1" si="91"/>
        <v>0</v>
      </c>
      <c r="AU126" s="243">
        <f t="shared" ca="1" si="91"/>
        <v>0</v>
      </c>
      <c r="AV126" s="243">
        <f t="shared" ca="1" si="91"/>
        <v>0</v>
      </c>
      <c r="AW126" s="243">
        <f t="shared" ca="1" si="91"/>
        <v>0</v>
      </c>
      <c r="AX126" s="243">
        <f t="shared" ca="1" si="91"/>
        <v>0</v>
      </c>
      <c r="AY126" s="243">
        <f t="shared" ca="1" si="91"/>
        <v>0</v>
      </c>
      <c r="AZ126" s="243">
        <f t="shared" ca="1" si="91"/>
        <v>0</v>
      </c>
      <c r="BA126" s="243">
        <f t="shared" ca="1" si="91"/>
        <v>0</v>
      </c>
      <c r="BB126" s="243">
        <f t="shared" ca="1" si="91"/>
        <v>0</v>
      </c>
      <c r="BC126" s="243">
        <f t="shared" ca="1" si="91"/>
        <v>0</v>
      </c>
      <c r="BD126" s="243">
        <f t="shared" ca="1" si="91"/>
        <v>0</v>
      </c>
      <c r="BE126" s="243">
        <f t="shared" ca="1" si="91"/>
        <v>0</v>
      </c>
      <c r="BF126" s="243">
        <f t="shared" ca="1" si="91"/>
        <v>0</v>
      </c>
      <c r="BG126" s="243">
        <f t="shared" ca="1" si="91"/>
        <v>0</v>
      </c>
      <c r="BH126" s="243">
        <f t="shared" ca="1" si="91"/>
        <v>0</v>
      </c>
      <c r="BI126" s="243">
        <f t="shared" ca="1" si="91"/>
        <v>0</v>
      </c>
      <c r="BJ126" s="243">
        <f t="shared" ca="1" si="91"/>
        <v>0</v>
      </c>
      <c r="BK126" s="243">
        <f t="shared" ca="1" si="91"/>
        <v>0</v>
      </c>
      <c r="BL126" s="243">
        <f t="shared" ca="1" si="91"/>
        <v>0</v>
      </c>
      <c r="BM126" s="243">
        <f t="shared" ca="1" si="91"/>
        <v>0</v>
      </c>
      <c r="BN126" s="243">
        <f t="shared" ca="1" si="91"/>
        <v>0</v>
      </c>
      <c r="BO126" s="243">
        <f t="shared" ref="BO126:CB126" ca="1" si="92">IF(OFFSET($D38,0,BO$100-1)&gt;=BO$101,IF(BO$101&lt;=6,$C38*OFFSET($E82,0,(BO$101-1)*2),$C38*$O82*OFFSET($D38,0,BO$100-1)-5),0)</f>
        <v>0</v>
      </c>
      <c r="BP126" s="243">
        <f t="shared" ca="1" si="92"/>
        <v>0</v>
      </c>
      <c r="BQ126" s="243">
        <f t="shared" ca="1" si="92"/>
        <v>0</v>
      </c>
      <c r="BR126" s="243">
        <f t="shared" ca="1" si="92"/>
        <v>0</v>
      </c>
      <c r="BS126" s="243">
        <f t="shared" ca="1" si="92"/>
        <v>0</v>
      </c>
      <c r="BT126" s="243">
        <f t="shared" ca="1" si="92"/>
        <v>0</v>
      </c>
      <c r="BU126" s="243">
        <f t="shared" ca="1" si="92"/>
        <v>0</v>
      </c>
      <c r="BV126" s="243">
        <f t="shared" ca="1" si="92"/>
        <v>0</v>
      </c>
      <c r="BW126" s="243">
        <f t="shared" ca="1" si="92"/>
        <v>0</v>
      </c>
      <c r="BX126" s="243">
        <f t="shared" ca="1" si="92"/>
        <v>0</v>
      </c>
      <c r="BY126" s="243">
        <f t="shared" ca="1" si="92"/>
        <v>0</v>
      </c>
      <c r="BZ126" s="243">
        <f t="shared" ca="1" si="92"/>
        <v>0</v>
      </c>
      <c r="CA126" s="243">
        <f t="shared" ca="1" si="92"/>
        <v>0</v>
      </c>
      <c r="CB126" s="403">
        <f t="shared" ca="1" si="92"/>
        <v>0</v>
      </c>
    </row>
    <row r="127" spans="2:80" hidden="1">
      <c r="B127" s="242" t="s">
        <v>949</v>
      </c>
      <c r="C127" s="243">
        <f t="shared" ref="C127:AH127" ca="1" si="93">IF(OFFSET($D39,0,C$100-1)&gt;=C$101,IF(C$101&lt;=6,$C39*OFFSET($E83,0,(C$101-1)*2),$C39*$O83*OFFSET($D39,0,C$100-1)-5),0)</f>
        <v>0</v>
      </c>
      <c r="D127" s="243">
        <f t="shared" ca="1" si="93"/>
        <v>0</v>
      </c>
      <c r="E127" s="243">
        <f t="shared" ca="1" si="93"/>
        <v>0</v>
      </c>
      <c r="F127" s="243">
        <f t="shared" ca="1" si="93"/>
        <v>0</v>
      </c>
      <c r="G127" s="243">
        <f t="shared" ca="1" si="93"/>
        <v>0</v>
      </c>
      <c r="H127" s="243">
        <f t="shared" ca="1" si="93"/>
        <v>0</v>
      </c>
      <c r="I127" s="243">
        <f t="shared" ca="1" si="93"/>
        <v>0</v>
      </c>
      <c r="J127" s="243">
        <f t="shared" ca="1" si="93"/>
        <v>0</v>
      </c>
      <c r="K127" s="243">
        <f t="shared" ca="1" si="93"/>
        <v>0</v>
      </c>
      <c r="L127" s="243">
        <f t="shared" ca="1" si="93"/>
        <v>0</v>
      </c>
      <c r="M127" s="243">
        <f t="shared" ca="1" si="93"/>
        <v>0</v>
      </c>
      <c r="N127" s="243">
        <f t="shared" ca="1" si="93"/>
        <v>0</v>
      </c>
      <c r="O127" s="243">
        <f t="shared" ca="1" si="93"/>
        <v>0</v>
      </c>
      <c r="P127" s="243">
        <f t="shared" ca="1" si="93"/>
        <v>0</v>
      </c>
      <c r="Q127" s="243">
        <f t="shared" ca="1" si="93"/>
        <v>0</v>
      </c>
      <c r="R127" s="243">
        <f t="shared" ca="1" si="93"/>
        <v>0</v>
      </c>
      <c r="S127" s="243">
        <f t="shared" ca="1" si="93"/>
        <v>0</v>
      </c>
      <c r="T127" s="243">
        <f t="shared" ca="1" si="93"/>
        <v>0</v>
      </c>
      <c r="U127" s="243">
        <f t="shared" ca="1" si="93"/>
        <v>0</v>
      </c>
      <c r="V127" s="243">
        <f t="shared" ca="1" si="93"/>
        <v>0</v>
      </c>
      <c r="W127" s="243">
        <f t="shared" ca="1" si="93"/>
        <v>0</v>
      </c>
      <c r="X127" s="243">
        <f t="shared" ca="1" si="93"/>
        <v>0</v>
      </c>
      <c r="Y127" s="243">
        <f t="shared" ca="1" si="93"/>
        <v>0</v>
      </c>
      <c r="Z127" s="243">
        <f t="shared" ca="1" si="93"/>
        <v>0</v>
      </c>
      <c r="AA127" s="243">
        <f t="shared" ca="1" si="93"/>
        <v>0</v>
      </c>
      <c r="AB127" s="243">
        <f t="shared" ca="1" si="93"/>
        <v>0</v>
      </c>
      <c r="AC127" s="243">
        <f t="shared" ca="1" si="93"/>
        <v>0</v>
      </c>
      <c r="AD127" s="243">
        <f t="shared" ca="1" si="93"/>
        <v>0</v>
      </c>
      <c r="AE127" s="243">
        <f t="shared" ca="1" si="93"/>
        <v>0</v>
      </c>
      <c r="AF127" s="243">
        <f t="shared" ca="1" si="93"/>
        <v>0</v>
      </c>
      <c r="AG127" s="243">
        <f t="shared" ca="1" si="93"/>
        <v>0</v>
      </c>
      <c r="AH127" s="243">
        <f t="shared" ca="1" si="93"/>
        <v>0</v>
      </c>
      <c r="AI127" s="243">
        <f t="shared" ref="AI127:BN127" ca="1" si="94">IF(OFFSET($D39,0,AI$100-1)&gt;=AI$101,IF(AI$101&lt;=6,$C39*OFFSET($E83,0,(AI$101-1)*2),$C39*$O83*OFFSET($D39,0,AI$100-1)-5),0)</f>
        <v>0</v>
      </c>
      <c r="AJ127" s="243">
        <f t="shared" ca="1" si="94"/>
        <v>0</v>
      </c>
      <c r="AK127" s="243">
        <f t="shared" ca="1" si="94"/>
        <v>0</v>
      </c>
      <c r="AL127" s="243">
        <f t="shared" ca="1" si="94"/>
        <v>0</v>
      </c>
      <c r="AM127" s="243">
        <f t="shared" ca="1" si="94"/>
        <v>0</v>
      </c>
      <c r="AN127" s="243">
        <f t="shared" ca="1" si="94"/>
        <v>0</v>
      </c>
      <c r="AO127" s="243">
        <f t="shared" ca="1" si="94"/>
        <v>0</v>
      </c>
      <c r="AP127" s="243">
        <f t="shared" ca="1" si="94"/>
        <v>0</v>
      </c>
      <c r="AQ127" s="243">
        <f t="shared" ca="1" si="94"/>
        <v>0</v>
      </c>
      <c r="AR127" s="243">
        <f t="shared" ca="1" si="94"/>
        <v>0</v>
      </c>
      <c r="AS127" s="243">
        <f t="shared" ca="1" si="94"/>
        <v>0</v>
      </c>
      <c r="AT127" s="243">
        <f t="shared" ca="1" si="94"/>
        <v>0</v>
      </c>
      <c r="AU127" s="243">
        <f t="shared" ca="1" si="94"/>
        <v>0</v>
      </c>
      <c r="AV127" s="243">
        <f t="shared" ca="1" si="94"/>
        <v>0</v>
      </c>
      <c r="AW127" s="243">
        <f t="shared" ca="1" si="94"/>
        <v>0</v>
      </c>
      <c r="AX127" s="243">
        <f t="shared" ca="1" si="94"/>
        <v>0</v>
      </c>
      <c r="AY127" s="243">
        <f t="shared" ca="1" si="94"/>
        <v>0</v>
      </c>
      <c r="AZ127" s="243">
        <f t="shared" ca="1" si="94"/>
        <v>0</v>
      </c>
      <c r="BA127" s="243">
        <f t="shared" ca="1" si="94"/>
        <v>0</v>
      </c>
      <c r="BB127" s="243">
        <f t="shared" ca="1" si="94"/>
        <v>0</v>
      </c>
      <c r="BC127" s="243">
        <f t="shared" ca="1" si="94"/>
        <v>0</v>
      </c>
      <c r="BD127" s="243">
        <f t="shared" ca="1" si="94"/>
        <v>0</v>
      </c>
      <c r="BE127" s="243">
        <f t="shared" ca="1" si="94"/>
        <v>0</v>
      </c>
      <c r="BF127" s="243">
        <f t="shared" ca="1" si="94"/>
        <v>0</v>
      </c>
      <c r="BG127" s="243">
        <f t="shared" ca="1" si="94"/>
        <v>0</v>
      </c>
      <c r="BH127" s="243">
        <f t="shared" ca="1" si="94"/>
        <v>0</v>
      </c>
      <c r="BI127" s="243">
        <f t="shared" ca="1" si="94"/>
        <v>0</v>
      </c>
      <c r="BJ127" s="243">
        <f t="shared" ca="1" si="94"/>
        <v>0</v>
      </c>
      <c r="BK127" s="243">
        <f t="shared" ca="1" si="94"/>
        <v>0</v>
      </c>
      <c r="BL127" s="243">
        <f t="shared" ca="1" si="94"/>
        <v>0</v>
      </c>
      <c r="BM127" s="243">
        <f t="shared" ca="1" si="94"/>
        <v>0</v>
      </c>
      <c r="BN127" s="243">
        <f t="shared" ca="1" si="94"/>
        <v>0</v>
      </c>
      <c r="BO127" s="243">
        <f t="shared" ref="BO127:CB127" ca="1" si="95">IF(OFFSET($D39,0,BO$100-1)&gt;=BO$101,IF(BO$101&lt;=6,$C39*OFFSET($E83,0,(BO$101-1)*2),$C39*$O83*OFFSET($D39,0,BO$100-1)-5),0)</f>
        <v>0</v>
      </c>
      <c r="BP127" s="243">
        <f t="shared" ca="1" si="95"/>
        <v>0</v>
      </c>
      <c r="BQ127" s="243">
        <f t="shared" ca="1" si="95"/>
        <v>0</v>
      </c>
      <c r="BR127" s="243">
        <f t="shared" ca="1" si="95"/>
        <v>0</v>
      </c>
      <c r="BS127" s="243">
        <f t="shared" ca="1" si="95"/>
        <v>0</v>
      </c>
      <c r="BT127" s="243">
        <f t="shared" ca="1" si="95"/>
        <v>0</v>
      </c>
      <c r="BU127" s="243">
        <f t="shared" ca="1" si="95"/>
        <v>0</v>
      </c>
      <c r="BV127" s="243">
        <f t="shared" ca="1" si="95"/>
        <v>0</v>
      </c>
      <c r="BW127" s="243">
        <f t="shared" ca="1" si="95"/>
        <v>0</v>
      </c>
      <c r="BX127" s="243">
        <f t="shared" ca="1" si="95"/>
        <v>0</v>
      </c>
      <c r="BY127" s="243">
        <f t="shared" ca="1" si="95"/>
        <v>0</v>
      </c>
      <c r="BZ127" s="243">
        <f t="shared" ca="1" si="95"/>
        <v>0</v>
      </c>
      <c r="CA127" s="243">
        <f t="shared" ca="1" si="95"/>
        <v>0</v>
      </c>
      <c r="CB127" s="403">
        <f t="shared" ca="1" si="95"/>
        <v>0</v>
      </c>
    </row>
    <row r="128" spans="2:80" hidden="1">
      <c r="B128" s="242" t="s">
        <v>950</v>
      </c>
      <c r="C128" s="243">
        <f t="shared" ref="C128:AH128" ca="1" si="96">IF(OFFSET($D40,0,C$100-1)&gt;=C$101,IF(C$101&lt;=6,$C40*OFFSET($E84,0,(C$101-1)*2),$C40*$O84*OFFSET($D40,0,C$100-1)-5),0)</f>
        <v>0</v>
      </c>
      <c r="D128" s="243">
        <f t="shared" ca="1" si="96"/>
        <v>0</v>
      </c>
      <c r="E128" s="243">
        <f t="shared" ca="1" si="96"/>
        <v>0</v>
      </c>
      <c r="F128" s="243">
        <f t="shared" ca="1" si="96"/>
        <v>0</v>
      </c>
      <c r="G128" s="243">
        <f t="shared" ca="1" si="96"/>
        <v>0</v>
      </c>
      <c r="H128" s="243">
        <f t="shared" ca="1" si="96"/>
        <v>0</v>
      </c>
      <c r="I128" s="243">
        <f t="shared" ca="1" si="96"/>
        <v>0</v>
      </c>
      <c r="J128" s="243">
        <f t="shared" ca="1" si="96"/>
        <v>0</v>
      </c>
      <c r="K128" s="243">
        <f t="shared" ca="1" si="96"/>
        <v>0</v>
      </c>
      <c r="L128" s="243">
        <f t="shared" ca="1" si="96"/>
        <v>0</v>
      </c>
      <c r="M128" s="243">
        <f t="shared" ca="1" si="96"/>
        <v>0</v>
      </c>
      <c r="N128" s="243">
        <f t="shared" ca="1" si="96"/>
        <v>0</v>
      </c>
      <c r="O128" s="243">
        <f t="shared" ca="1" si="96"/>
        <v>0</v>
      </c>
      <c r="P128" s="243">
        <f t="shared" ca="1" si="96"/>
        <v>0</v>
      </c>
      <c r="Q128" s="243">
        <f t="shared" ca="1" si="96"/>
        <v>0</v>
      </c>
      <c r="R128" s="243">
        <f t="shared" ca="1" si="96"/>
        <v>0</v>
      </c>
      <c r="S128" s="243">
        <f t="shared" ca="1" si="96"/>
        <v>0</v>
      </c>
      <c r="T128" s="243">
        <f t="shared" ca="1" si="96"/>
        <v>0</v>
      </c>
      <c r="U128" s="243">
        <f t="shared" ca="1" si="96"/>
        <v>0</v>
      </c>
      <c r="V128" s="243">
        <f t="shared" ca="1" si="96"/>
        <v>0</v>
      </c>
      <c r="W128" s="243">
        <f t="shared" ca="1" si="96"/>
        <v>0</v>
      </c>
      <c r="X128" s="243">
        <f t="shared" ca="1" si="96"/>
        <v>0</v>
      </c>
      <c r="Y128" s="243">
        <f t="shared" ca="1" si="96"/>
        <v>0</v>
      </c>
      <c r="Z128" s="243">
        <f t="shared" ca="1" si="96"/>
        <v>0</v>
      </c>
      <c r="AA128" s="243">
        <f t="shared" ca="1" si="96"/>
        <v>0</v>
      </c>
      <c r="AB128" s="243">
        <f t="shared" ca="1" si="96"/>
        <v>0</v>
      </c>
      <c r="AC128" s="243">
        <f t="shared" ca="1" si="96"/>
        <v>0</v>
      </c>
      <c r="AD128" s="243">
        <f t="shared" ca="1" si="96"/>
        <v>0</v>
      </c>
      <c r="AE128" s="243">
        <f t="shared" ca="1" si="96"/>
        <v>0</v>
      </c>
      <c r="AF128" s="243">
        <f t="shared" ca="1" si="96"/>
        <v>0</v>
      </c>
      <c r="AG128" s="243">
        <f t="shared" ca="1" si="96"/>
        <v>0</v>
      </c>
      <c r="AH128" s="243">
        <f t="shared" ca="1" si="96"/>
        <v>0</v>
      </c>
      <c r="AI128" s="243">
        <f t="shared" ref="AI128:BN128" ca="1" si="97">IF(OFFSET($D40,0,AI$100-1)&gt;=AI$101,IF(AI$101&lt;=6,$C40*OFFSET($E84,0,(AI$101-1)*2),$C40*$O84*OFFSET($D40,0,AI$100-1)-5),0)</f>
        <v>0</v>
      </c>
      <c r="AJ128" s="243">
        <f t="shared" ca="1" si="97"/>
        <v>0</v>
      </c>
      <c r="AK128" s="243">
        <f t="shared" ca="1" si="97"/>
        <v>0</v>
      </c>
      <c r="AL128" s="243">
        <f t="shared" ca="1" si="97"/>
        <v>0</v>
      </c>
      <c r="AM128" s="243">
        <f t="shared" ca="1" si="97"/>
        <v>0</v>
      </c>
      <c r="AN128" s="243">
        <f t="shared" ca="1" si="97"/>
        <v>0</v>
      </c>
      <c r="AO128" s="243">
        <f t="shared" ca="1" si="97"/>
        <v>0</v>
      </c>
      <c r="AP128" s="243">
        <f t="shared" ca="1" si="97"/>
        <v>0</v>
      </c>
      <c r="AQ128" s="243">
        <f t="shared" ca="1" si="97"/>
        <v>0</v>
      </c>
      <c r="AR128" s="243">
        <f t="shared" ca="1" si="97"/>
        <v>0</v>
      </c>
      <c r="AS128" s="243">
        <f t="shared" ca="1" si="97"/>
        <v>0</v>
      </c>
      <c r="AT128" s="243">
        <f t="shared" ca="1" si="97"/>
        <v>0</v>
      </c>
      <c r="AU128" s="243">
        <f t="shared" ca="1" si="97"/>
        <v>0</v>
      </c>
      <c r="AV128" s="243">
        <f t="shared" ca="1" si="97"/>
        <v>0</v>
      </c>
      <c r="AW128" s="243">
        <f t="shared" ca="1" si="97"/>
        <v>0</v>
      </c>
      <c r="AX128" s="243">
        <f t="shared" ca="1" si="97"/>
        <v>0</v>
      </c>
      <c r="AY128" s="243">
        <f t="shared" ca="1" si="97"/>
        <v>0</v>
      </c>
      <c r="AZ128" s="243">
        <f t="shared" ca="1" si="97"/>
        <v>0</v>
      </c>
      <c r="BA128" s="243">
        <f t="shared" ca="1" si="97"/>
        <v>0</v>
      </c>
      <c r="BB128" s="243">
        <f t="shared" ca="1" si="97"/>
        <v>0</v>
      </c>
      <c r="BC128" s="243">
        <f t="shared" ca="1" si="97"/>
        <v>0</v>
      </c>
      <c r="BD128" s="243">
        <f t="shared" ca="1" si="97"/>
        <v>0</v>
      </c>
      <c r="BE128" s="243">
        <f t="shared" ca="1" si="97"/>
        <v>0</v>
      </c>
      <c r="BF128" s="243">
        <f t="shared" ca="1" si="97"/>
        <v>0</v>
      </c>
      <c r="BG128" s="243">
        <f t="shared" ca="1" si="97"/>
        <v>0</v>
      </c>
      <c r="BH128" s="243">
        <f t="shared" ca="1" si="97"/>
        <v>0</v>
      </c>
      <c r="BI128" s="243">
        <f t="shared" ca="1" si="97"/>
        <v>0</v>
      </c>
      <c r="BJ128" s="243">
        <f t="shared" ca="1" si="97"/>
        <v>0</v>
      </c>
      <c r="BK128" s="243">
        <f t="shared" ca="1" si="97"/>
        <v>0</v>
      </c>
      <c r="BL128" s="243">
        <f t="shared" ca="1" si="97"/>
        <v>0</v>
      </c>
      <c r="BM128" s="243">
        <f t="shared" ca="1" si="97"/>
        <v>0</v>
      </c>
      <c r="BN128" s="243">
        <f t="shared" ca="1" si="97"/>
        <v>0</v>
      </c>
      <c r="BO128" s="243">
        <f t="shared" ref="BO128:CB128" ca="1" si="98">IF(OFFSET($D40,0,BO$100-1)&gt;=BO$101,IF(BO$101&lt;=6,$C40*OFFSET($E84,0,(BO$101-1)*2),$C40*$O84*OFFSET($D40,0,BO$100-1)-5),0)</f>
        <v>0</v>
      </c>
      <c r="BP128" s="243">
        <f t="shared" ca="1" si="98"/>
        <v>0</v>
      </c>
      <c r="BQ128" s="243">
        <f t="shared" ca="1" si="98"/>
        <v>0</v>
      </c>
      <c r="BR128" s="243">
        <f t="shared" ca="1" si="98"/>
        <v>0</v>
      </c>
      <c r="BS128" s="243">
        <f t="shared" ca="1" si="98"/>
        <v>0</v>
      </c>
      <c r="BT128" s="243">
        <f t="shared" ca="1" si="98"/>
        <v>0</v>
      </c>
      <c r="BU128" s="243">
        <f t="shared" ca="1" si="98"/>
        <v>0</v>
      </c>
      <c r="BV128" s="243">
        <f t="shared" ca="1" si="98"/>
        <v>0</v>
      </c>
      <c r="BW128" s="243">
        <f t="shared" ca="1" si="98"/>
        <v>0</v>
      </c>
      <c r="BX128" s="243">
        <f t="shared" ca="1" si="98"/>
        <v>0</v>
      </c>
      <c r="BY128" s="243">
        <f t="shared" ca="1" si="98"/>
        <v>0</v>
      </c>
      <c r="BZ128" s="243">
        <f t="shared" ca="1" si="98"/>
        <v>0</v>
      </c>
      <c r="CA128" s="243">
        <f t="shared" ca="1" si="98"/>
        <v>0</v>
      </c>
      <c r="CB128" s="403">
        <f t="shared" ca="1" si="98"/>
        <v>0</v>
      </c>
    </row>
    <row r="129" spans="2:80" ht="14" hidden="1" thickBot="1">
      <c r="B129" s="242" t="s">
        <v>951</v>
      </c>
      <c r="C129" s="243">
        <f t="shared" ref="C129:AH129" ca="1" si="99">IF(OFFSET($D41,0,C$100-1)&gt;=C$101,IF(C$101&lt;=6,$C41*OFFSET($E85,0,(C$101-1)*2),$C41*$O85*OFFSET($D41,0,C$100-1)-5),0)</f>
        <v>0</v>
      </c>
      <c r="D129" s="243">
        <f t="shared" ca="1" si="99"/>
        <v>0</v>
      </c>
      <c r="E129" s="243">
        <f t="shared" ca="1" si="99"/>
        <v>0</v>
      </c>
      <c r="F129" s="243">
        <f t="shared" ca="1" si="99"/>
        <v>0</v>
      </c>
      <c r="G129" s="243">
        <f t="shared" ca="1" si="99"/>
        <v>0</v>
      </c>
      <c r="H129" s="243">
        <f t="shared" ca="1" si="99"/>
        <v>0</v>
      </c>
      <c r="I129" s="243">
        <f t="shared" ca="1" si="99"/>
        <v>0</v>
      </c>
      <c r="J129" s="243">
        <f t="shared" ca="1" si="99"/>
        <v>0</v>
      </c>
      <c r="K129" s="243">
        <f t="shared" ca="1" si="99"/>
        <v>0</v>
      </c>
      <c r="L129" s="243">
        <f t="shared" ca="1" si="99"/>
        <v>0</v>
      </c>
      <c r="M129" s="243">
        <f t="shared" ca="1" si="99"/>
        <v>0</v>
      </c>
      <c r="N129" s="243">
        <f t="shared" ca="1" si="99"/>
        <v>0</v>
      </c>
      <c r="O129" s="243">
        <f t="shared" ca="1" si="99"/>
        <v>0</v>
      </c>
      <c r="P129" s="243">
        <f t="shared" ca="1" si="99"/>
        <v>0</v>
      </c>
      <c r="Q129" s="243">
        <f t="shared" ca="1" si="99"/>
        <v>0</v>
      </c>
      <c r="R129" s="243">
        <f t="shared" ca="1" si="99"/>
        <v>0</v>
      </c>
      <c r="S129" s="243">
        <f t="shared" ca="1" si="99"/>
        <v>0</v>
      </c>
      <c r="T129" s="243">
        <f t="shared" ca="1" si="99"/>
        <v>0</v>
      </c>
      <c r="U129" s="243">
        <f t="shared" ca="1" si="99"/>
        <v>0</v>
      </c>
      <c r="V129" s="243">
        <f t="shared" ca="1" si="99"/>
        <v>0</v>
      </c>
      <c r="W129" s="243">
        <f t="shared" ca="1" si="99"/>
        <v>0</v>
      </c>
      <c r="X129" s="243">
        <f t="shared" ca="1" si="99"/>
        <v>0</v>
      </c>
      <c r="Y129" s="243">
        <f t="shared" ca="1" si="99"/>
        <v>0</v>
      </c>
      <c r="Z129" s="243">
        <f t="shared" ca="1" si="99"/>
        <v>0</v>
      </c>
      <c r="AA129" s="243">
        <f t="shared" ca="1" si="99"/>
        <v>0</v>
      </c>
      <c r="AB129" s="243">
        <f t="shared" ca="1" si="99"/>
        <v>0</v>
      </c>
      <c r="AC129" s="243">
        <f t="shared" ca="1" si="99"/>
        <v>0</v>
      </c>
      <c r="AD129" s="243">
        <f t="shared" ca="1" si="99"/>
        <v>0</v>
      </c>
      <c r="AE129" s="243">
        <f t="shared" ca="1" si="99"/>
        <v>0</v>
      </c>
      <c r="AF129" s="243">
        <f t="shared" ca="1" si="99"/>
        <v>0</v>
      </c>
      <c r="AG129" s="243">
        <f t="shared" ca="1" si="99"/>
        <v>0</v>
      </c>
      <c r="AH129" s="243">
        <f t="shared" ca="1" si="99"/>
        <v>0</v>
      </c>
      <c r="AI129" s="243">
        <f t="shared" ref="AI129:BN129" ca="1" si="100">IF(OFFSET($D41,0,AI$100-1)&gt;=AI$101,IF(AI$101&lt;=6,$C41*OFFSET($E85,0,(AI$101-1)*2),$C41*$O85*OFFSET($D41,0,AI$100-1)-5),0)</f>
        <v>0</v>
      </c>
      <c r="AJ129" s="243">
        <f t="shared" ca="1" si="100"/>
        <v>0</v>
      </c>
      <c r="AK129" s="243">
        <f t="shared" ca="1" si="100"/>
        <v>0</v>
      </c>
      <c r="AL129" s="243">
        <f t="shared" ca="1" si="100"/>
        <v>0</v>
      </c>
      <c r="AM129" s="243">
        <f t="shared" ca="1" si="100"/>
        <v>0</v>
      </c>
      <c r="AN129" s="243">
        <f t="shared" ca="1" si="100"/>
        <v>0</v>
      </c>
      <c r="AO129" s="243">
        <f t="shared" ca="1" si="100"/>
        <v>0</v>
      </c>
      <c r="AP129" s="243">
        <f t="shared" ca="1" si="100"/>
        <v>0</v>
      </c>
      <c r="AQ129" s="243">
        <f t="shared" ca="1" si="100"/>
        <v>0</v>
      </c>
      <c r="AR129" s="243">
        <f t="shared" ca="1" si="100"/>
        <v>0</v>
      </c>
      <c r="AS129" s="243">
        <f t="shared" ca="1" si="100"/>
        <v>0</v>
      </c>
      <c r="AT129" s="243">
        <f t="shared" ca="1" si="100"/>
        <v>0</v>
      </c>
      <c r="AU129" s="243">
        <f t="shared" ca="1" si="100"/>
        <v>0</v>
      </c>
      <c r="AV129" s="243">
        <f t="shared" ca="1" si="100"/>
        <v>0</v>
      </c>
      <c r="AW129" s="243">
        <f t="shared" ca="1" si="100"/>
        <v>0</v>
      </c>
      <c r="AX129" s="243">
        <f t="shared" ca="1" si="100"/>
        <v>0</v>
      </c>
      <c r="AY129" s="243">
        <f t="shared" ca="1" si="100"/>
        <v>0</v>
      </c>
      <c r="AZ129" s="243">
        <f t="shared" ca="1" si="100"/>
        <v>0</v>
      </c>
      <c r="BA129" s="243">
        <f t="shared" ca="1" si="100"/>
        <v>0</v>
      </c>
      <c r="BB129" s="243">
        <f t="shared" ca="1" si="100"/>
        <v>0</v>
      </c>
      <c r="BC129" s="243">
        <f t="shared" ca="1" si="100"/>
        <v>0</v>
      </c>
      <c r="BD129" s="243">
        <f t="shared" ca="1" si="100"/>
        <v>0</v>
      </c>
      <c r="BE129" s="243">
        <f t="shared" ca="1" si="100"/>
        <v>0</v>
      </c>
      <c r="BF129" s="243">
        <f t="shared" ca="1" si="100"/>
        <v>0</v>
      </c>
      <c r="BG129" s="243">
        <f t="shared" ca="1" si="100"/>
        <v>0</v>
      </c>
      <c r="BH129" s="243">
        <f t="shared" ca="1" si="100"/>
        <v>0</v>
      </c>
      <c r="BI129" s="243">
        <f t="shared" ca="1" si="100"/>
        <v>0</v>
      </c>
      <c r="BJ129" s="243">
        <f t="shared" ca="1" si="100"/>
        <v>0</v>
      </c>
      <c r="BK129" s="243">
        <f t="shared" ca="1" si="100"/>
        <v>0</v>
      </c>
      <c r="BL129" s="243">
        <f t="shared" ca="1" si="100"/>
        <v>0</v>
      </c>
      <c r="BM129" s="243">
        <f t="shared" ca="1" si="100"/>
        <v>0</v>
      </c>
      <c r="BN129" s="243">
        <f t="shared" ca="1" si="100"/>
        <v>0</v>
      </c>
      <c r="BO129" s="243">
        <f t="shared" ref="BO129:CB129" ca="1" si="101">IF(OFFSET($D41,0,BO$100-1)&gt;=BO$101,IF(BO$101&lt;=6,$C41*OFFSET($E85,0,(BO$101-1)*2),$C41*$O85*OFFSET($D41,0,BO$100-1)-5),0)</f>
        <v>0</v>
      </c>
      <c r="BP129" s="243">
        <f t="shared" ca="1" si="101"/>
        <v>0</v>
      </c>
      <c r="BQ129" s="243">
        <f t="shared" ca="1" si="101"/>
        <v>0</v>
      </c>
      <c r="BR129" s="243">
        <f t="shared" ca="1" si="101"/>
        <v>0</v>
      </c>
      <c r="BS129" s="243">
        <f t="shared" ca="1" si="101"/>
        <v>0</v>
      </c>
      <c r="BT129" s="243">
        <f t="shared" ca="1" si="101"/>
        <v>0</v>
      </c>
      <c r="BU129" s="243">
        <f t="shared" ca="1" si="101"/>
        <v>0</v>
      </c>
      <c r="BV129" s="243">
        <f t="shared" ca="1" si="101"/>
        <v>0</v>
      </c>
      <c r="BW129" s="243">
        <f t="shared" ca="1" si="101"/>
        <v>0</v>
      </c>
      <c r="BX129" s="243">
        <f t="shared" ca="1" si="101"/>
        <v>0</v>
      </c>
      <c r="BY129" s="243">
        <f t="shared" ca="1" si="101"/>
        <v>0</v>
      </c>
      <c r="BZ129" s="243">
        <f t="shared" ca="1" si="101"/>
        <v>0</v>
      </c>
      <c r="CA129" s="243">
        <f t="shared" ca="1" si="101"/>
        <v>0</v>
      </c>
      <c r="CB129" s="403">
        <f t="shared" ca="1" si="101"/>
        <v>0</v>
      </c>
    </row>
    <row r="130" spans="2:80" ht="15" hidden="1" thickTop="1" thickBot="1">
      <c r="B130" s="244" t="s">
        <v>938</v>
      </c>
      <c r="C130" s="243">
        <f t="shared" ref="C130:AH130" ca="1" si="102">IF(OFFSET($D42,0,C$100-1)&gt;=C$101,IF(C$101&lt;=6,$C42*OFFSET($E88,0,(C$101-1)*2),$C42*$O88*OFFSET($D42,0,C$100-1)-5),0)</f>
        <v>0</v>
      </c>
      <c r="D130" s="243">
        <f t="shared" ca="1" si="102"/>
        <v>0</v>
      </c>
      <c r="E130" s="243">
        <f t="shared" ca="1" si="102"/>
        <v>0</v>
      </c>
      <c r="F130" s="243">
        <f t="shared" ca="1" si="102"/>
        <v>0</v>
      </c>
      <c r="G130" s="243">
        <f t="shared" ca="1" si="102"/>
        <v>0</v>
      </c>
      <c r="H130" s="243">
        <f t="shared" ca="1" si="102"/>
        <v>0</v>
      </c>
      <c r="I130" s="243">
        <f t="shared" ca="1" si="102"/>
        <v>0</v>
      </c>
      <c r="J130" s="243">
        <f t="shared" ca="1" si="102"/>
        <v>0</v>
      </c>
      <c r="K130" s="243">
        <f t="shared" ca="1" si="102"/>
        <v>0</v>
      </c>
      <c r="L130" s="243">
        <f t="shared" ca="1" si="102"/>
        <v>0</v>
      </c>
      <c r="M130" s="243">
        <f t="shared" ca="1" si="102"/>
        <v>0</v>
      </c>
      <c r="N130" s="243">
        <f t="shared" ca="1" si="102"/>
        <v>0</v>
      </c>
      <c r="O130" s="243">
        <f t="shared" ca="1" si="102"/>
        <v>0</v>
      </c>
      <c r="P130" s="243">
        <f t="shared" ca="1" si="102"/>
        <v>0</v>
      </c>
      <c r="Q130" s="243">
        <f t="shared" ca="1" si="102"/>
        <v>0</v>
      </c>
      <c r="R130" s="243">
        <f t="shared" ca="1" si="102"/>
        <v>0</v>
      </c>
      <c r="S130" s="243">
        <f t="shared" ca="1" si="102"/>
        <v>0</v>
      </c>
      <c r="T130" s="243">
        <f t="shared" ca="1" si="102"/>
        <v>0</v>
      </c>
      <c r="U130" s="243">
        <f t="shared" ca="1" si="102"/>
        <v>0</v>
      </c>
      <c r="V130" s="243">
        <f t="shared" ca="1" si="102"/>
        <v>0</v>
      </c>
      <c r="W130" s="243">
        <f t="shared" ca="1" si="102"/>
        <v>0</v>
      </c>
      <c r="X130" s="243">
        <f t="shared" ca="1" si="102"/>
        <v>0</v>
      </c>
      <c r="Y130" s="243">
        <f t="shared" ca="1" si="102"/>
        <v>0</v>
      </c>
      <c r="Z130" s="243">
        <f t="shared" ca="1" si="102"/>
        <v>0</v>
      </c>
      <c r="AA130" s="243">
        <f t="shared" ca="1" si="102"/>
        <v>0</v>
      </c>
      <c r="AB130" s="243">
        <f t="shared" ca="1" si="102"/>
        <v>0</v>
      </c>
      <c r="AC130" s="243">
        <f t="shared" ca="1" si="102"/>
        <v>0</v>
      </c>
      <c r="AD130" s="243">
        <f t="shared" ca="1" si="102"/>
        <v>0</v>
      </c>
      <c r="AE130" s="243">
        <f t="shared" ca="1" si="102"/>
        <v>0</v>
      </c>
      <c r="AF130" s="243">
        <f t="shared" ca="1" si="102"/>
        <v>0</v>
      </c>
      <c r="AG130" s="243">
        <f t="shared" ca="1" si="102"/>
        <v>0</v>
      </c>
      <c r="AH130" s="243">
        <f t="shared" ca="1" si="102"/>
        <v>0</v>
      </c>
      <c r="AI130" s="243">
        <f t="shared" ref="AI130:BN130" ca="1" si="103">IF(OFFSET($D42,0,AI$100-1)&gt;=AI$101,IF(AI$101&lt;=6,$C42*OFFSET($E88,0,(AI$101-1)*2),$C42*$O88*OFFSET($D42,0,AI$100-1)-5),0)</f>
        <v>0</v>
      </c>
      <c r="AJ130" s="243">
        <f t="shared" ca="1" si="103"/>
        <v>0</v>
      </c>
      <c r="AK130" s="243">
        <f t="shared" ca="1" si="103"/>
        <v>0</v>
      </c>
      <c r="AL130" s="243">
        <f t="shared" ca="1" si="103"/>
        <v>0</v>
      </c>
      <c r="AM130" s="243">
        <f t="shared" ca="1" si="103"/>
        <v>0</v>
      </c>
      <c r="AN130" s="243">
        <f t="shared" ca="1" si="103"/>
        <v>0</v>
      </c>
      <c r="AO130" s="243">
        <f t="shared" ca="1" si="103"/>
        <v>0</v>
      </c>
      <c r="AP130" s="243">
        <f t="shared" ca="1" si="103"/>
        <v>0</v>
      </c>
      <c r="AQ130" s="243">
        <f t="shared" ca="1" si="103"/>
        <v>0</v>
      </c>
      <c r="AR130" s="243">
        <f t="shared" ca="1" si="103"/>
        <v>0</v>
      </c>
      <c r="AS130" s="243">
        <f t="shared" ca="1" si="103"/>
        <v>0</v>
      </c>
      <c r="AT130" s="243">
        <f t="shared" ca="1" si="103"/>
        <v>0</v>
      </c>
      <c r="AU130" s="243">
        <f t="shared" ca="1" si="103"/>
        <v>0</v>
      </c>
      <c r="AV130" s="243">
        <f t="shared" ca="1" si="103"/>
        <v>0</v>
      </c>
      <c r="AW130" s="243">
        <f t="shared" ca="1" si="103"/>
        <v>0</v>
      </c>
      <c r="AX130" s="243">
        <f t="shared" ca="1" si="103"/>
        <v>0</v>
      </c>
      <c r="AY130" s="243">
        <f t="shared" ca="1" si="103"/>
        <v>0</v>
      </c>
      <c r="AZ130" s="243">
        <f t="shared" ca="1" si="103"/>
        <v>0</v>
      </c>
      <c r="BA130" s="243">
        <f t="shared" ca="1" si="103"/>
        <v>0</v>
      </c>
      <c r="BB130" s="243">
        <f t="shared" ca="1" si="103"/>
        <v>0</v>
      </c>
      <c r="BC130" s="243">
        <f t="shared" ca="1" si="103"/>
        <v>0</v>
      </c>
      <c r="BD130" s="243">
        <f t="shared" ca="1" si="103"/>
        <v>0</v>
      </c>
      <c r="BE130" s="243">
        <f t="shared" ca="1" si="103"/>
        <v>0</v>
      </c>
      <c r="BF130" s="243">
        <f t="shared" ca="1" si="103"/>
        <v>0</v>
      </c>
      <c r="BG130" s="243">
        <f t="shared" ca="1" si="103"/>
        <v>0</v>
      </c>
      <c r="BH130" s="243">
        <f t="shared" ca="1" si="103"/>
        <v>0</v>
      </c>
      <c r="BI130" s="243">
        <f t="shared" ca="1" si="103"/>
        <v>0</v>
      </c>
      <c r="BJ130" s="243">
        <f t="shared" ca="1" si="103"/>
        <v>0</v>
      </c>
      <c r="BK130" s="243">
        <f t="shared" ca="1" si="103"/>
        <v>0</v>
      </c>
      <c r="BL130" s="243">
        <f t="shared" ca="1" si="103"/>
        <v>0</v>
      </c>
      <c r="BM130" s="243">
        <f t="shared" ca="1" si="103"/>
        <v>0</v>
      </c>
      <c r="BN130" s="243">
        <f t="shared" ca="1" si="103"/>
        <v>0</v>
      </c>
      <c r="BO130" s="243">
        <f t="shared" ref="BO130:CB130" ca="1" si="104">IF(OFFSET($D42,0,BO$100-1)&gt;=BO$101,IF(BO$101&lt;=6,$C42*OFFSET($E88,0,(BO$101-1)*2),$C42*$O88*OFFSET($D42,0,BO$100-1)-5),0)</f>
        <v>0</v>
      </c>
      <c r="BP130" s="243">
        <f t="shared" ca="1" si="104"/>
        <v>0</v>
      </c>
      <c r="BQ130" s="243">
        <f t="shared" ca="1" si="104"/>
        <v>0</v>
      </c>
      <c r="BR130" s="243">
        <f t="shared" ca="1" si="104"/>
        <v>0</v>
      </c>
      <c r="BS130" s="243">
        <f t="shared" ca="1" si="104"/>
        <v>0</v>
      </c>
      <c r="BT130" s="243">
        <f t="shared" ca="1" si="104"/>
        <v>0</v>
      </c>
      <c r="BU130" s="243">
        <f t="shared" ca="1" si="104"/>
        <v>0</v>
      </c>
      <c r="BV130" s="243">
        <f t="shared" ca="1" si="104"/>
        <v>0</v>
      </c>
      <c r="BW130" s="243">
        <f t="shared" ca="1" si="104"/>
        <v>0</v>
      </c>
      <c r="BX130" s="243">
        <f t="shared" ca="1" si="104"/>
        <v>0</v>
      </c>
      <c r="BY130" s="243">
        <f t="shared" ca="1" si="104"/>
        <v>0</v>
      </c>
      <c r="BZ130" s="243">
        <f t="shared" ca="1" si="104"/>
        <v>0</v>
      </c>
      <c r="CA130" s="243">
        <f t="shared" ca="1" si="104"/>
        <v>0</v>
      </c>
      <c r="CB130" s="403">
        <f t="shared" ca="1" si="104"/>
        <v>0</v>
      </c>
    </row>
    <row r="131" spans="2:80" ht="15" hidden="1" thickTop="1" thickBot="1">
      <c r="B131" s="244" t="s">
        <v>939</v>
      </c>
      <c r="C131" s="243">
        <f t="shared" ref="C131:AH131" ca="1" si="105">IF(OFFSET($D43,0,C$100-1)&gt;=C$101,IF(C$101&lt;=6,$C43*OFFSET($E89,0,(C$101-1)*2),$C43*$O89*OFFSET($D43,0,C$100-1)-5),0)</f>
        <v>0</v>
      </c>
      <c r="D131" s="243">
        <f t="shared" ca="1" si="105"/>
        <v>0</v>
      </c>
      <c r="E131" s="243">
        <f t="shared" ca="1" si="105"/>
        <v>0</v>
      </c>
      <c r="F131" s="243">
        <f t="shared" ca="1" si="105"/>
        <v>0</v>
      </c>
      <c r="G131" s="243">
        <f t="shared" ca="1" si="105"/>
        <v>0</v>
      </c>
      <c r="H131" s="243">
        <f t="shared" ca="1" si="105"/>
        <v>0</v>
      </c>
      <c r="I131" s="243">
        <f t="shared" ca="1" si="105"/>
        <v>0</v>
      </c>
      <c r="J131" s="243">
        <f t="shared" ca="1" si="105"/>
        <v>0</v>
      </c>
      <c r="K131" s="243">
        <f t="shared" ca="1" si="105"/>
        <v>0</v>
      </c>
      <c r="L131" s="243">
        <f t="shared" ca="1" si="105"/>
        <v>0</v>
      </c>
      <c r="M131" s="243">
        <f t="shared" ca="1" si="105"/>
        <v>0</v>
      </c>
      <c r="N131" s="243">
        <f t="shared" ca="1" si="105"/>
        <v>0</v>
      </c>
      <c r="O131" s="243">
        <f t="shared" ca="1" si="105"/>
        <v>0</v>
      </c>
      <c r="P131" s="243">
        <f t="shared" ca="1" si="105"/>
        <v>0</v>
      </c>
      <c r="Q131" s="243">
        <f t="shared" ca="1" si="105"/>
        <v>0</v>
      </c>
      <c r="R131" s="243">
        <f t="shared" ca="1" si="105"/>
        <v>0</v>
      </c>
      <c r="S131" s="243">
        <f t="shared" ca="1" si="105"/>
        <v>0</v>
      </c>
      <c r="T131" s="243">
        <f t="shared" ca="1" si="105"/>
        <v>0</v>
      </c>
      <c r="U131" s="243">
        <f t="shared" ca="1" si="105"/>
        <v>0</v>
      </c>
      <c r="V131" s="243">
        <f t="shared" ca="1" si="105"/>
        <v>0</v>
      </c>
      <c r="W131" s="243">
        <f t="shared" ca="1" si="105"/>
        <v>0</v>
      </c>
      <c r="X131" s="243">
        <f t="shared" ca="1" si="105"/>
        <v>0</v>
      </c>
      <c r="Y131" s="243">
        <f t="shared" ca="1" si="105"/>
        <v>0</v>
      </c>
      <c r="Z131" s="243">
        <f t="shared" ca="1" si="105"/>
        <v>0</v>
      </c>
      <c r="AA131" s="243">
        <f t="shared" ca="1" si="105"/>
        <v>0</v>
      </c>
      <c r="AB131" s="243">
        <f t="shared" ca="1" si="105"/>
        <v>0</v>
      </c>
      <c r="AC131" s="243">
        <f t="shared" ca="1" si="105"/>
        <v>0</v>
      </c>
      <c r="AD131" s="243">
        <f t="shared" ca="1" si="105"/>
        <v>0</v>
      </c>
      <c r="AE131" s="243">
        <f t="shared" ca="1" si="105"/>
        <v>0</v>
      </c>
      <c r="AF131" s="243">
        <f t="shared" ca="1" si="105"/>
        <v>0</v>
      </c>
      <c r="AG131" s="243">
        <f t="shared" ca="1" si="105"/>
        <v>0</v>
      </c>
      <c r="AH131" s="243">
        <f t="shared" ca="1" si="105"/>
        <v>0</v>
      </c>
      <c r="AI131" s="243">
        <f t="shared" ref="AI131:BN131" ca="1" si="106">IF(OFFSET($D43,0,AI$100-1)&gt;=AI$101,IF(AI$101&lt;=6,$C43*OFFSET($E89,0,(AI$101-1)*2),$C43*$O89*OFFSET($D43,0,AI$100-1)-5),0)</f>
        <v>0</v>
      </c>
      <c r="AJ131" s="243">
        <f t="shared" ca="1" si="106"/>
        <v>0</v>
      </c>
      <c r="AK131" s="243">
        <f t="shared" ca="1" si="106"/>
        <v>0</v>
      </c>
      <c r="AL131" s="243">
        <f t="shared" ca="1" si="106"/>
        <v>0</v>
      </c>
      <c r="AM131" s="243">
        <f t="shared" ca="1" si="106"/>
        <v>0</v>
      </c>
      <c r="AN131" s="243">
        <f t="shared" ca="1" si="106"/>
        <v>0</v>
      </c>
      <c r="AO131" s="243">
        <f t="shared" ca="1" si="106"/>
        <v>0</v>
      </c>
      <c r="AP131" s="243">
        <f t="shared" ca="1" si="106"/>
        <v>0</v>
      </c>
      <c r="AQ131" s="243">
        <f t="shared" ca="1" si="106"/>
        <v>0</v>
      </c>
      <c r="AR131" s="243">
        <f t="shared" ca="1" si="106"/>
        <v>0</v>
      </c>
      <c r="AS131" s="243">
        <f t="shared" ca="1" si="106"/>
        <v>0</v>
      </c>
      <c r="AT131" s="243">
        <f t="shared" ca="1" si="106"/>
        <v>0</v>
      </c>
      <c r="AU131" s="243">
        <f t="shared" ca="1" si="106"/>
        <v>0</v>
      </c>
      <c r="AV131" s="243">
        <f t="shared" ca="1" si="106"/>
        <v>0</v>
      </c>
      <c r="AW131" s="243">
        <f t="shared" ca="1" si="106"/>
        <v>0</v>
      </c>
      <c r="AX131" s="243">
        <f t="shared" ca="1" si="106"/>
        <v>0</v>
      </c>
      <c r="AY131" s="243">
        <f t="shared" ca="1" si="106"/>
        <v>0</v>
      </c>
      <c r="AZ131" s="243">
        <f t="shared" ca="1" si="106"/>
        <v>0</v>
      </c>
      <c r="BA131" s="243">
        <f t="shared" ca="1" si="106"/>
        <v>0</v>
      </c>
      <c r="BB131" s="243">
        <f t="shared" ca="1" si="106"/>
        <v>0</v>
      </c>
      <c r="BC131" s="243">
        <f t="shared" ca="1" si="106"/>
        <v>0</v>
      </c>
      <c r="BD131" s="243">
        <f t="shared" ca="1" si="106"/>
        <v>0</v>
      </c>
      <c r="BE131" s="243">
        <f t="shared" ca="1" si="106"/>
        <v>0</v>
      </c>
      <c r="BF131" s="243">
        <f t="shared" ca="1" si="106"/>
        <v>0</v>
      </c>
      <c r="BG131" s="243">
        <f t="shared" ca="1" si="106"/>
        <v>0</v>
      </c>
      <c r="BH131" s="243">
        <f t="shared" ca="1" si="106"/>
        <v>0</v>
      </c>
      <c r="BI131" s="243">
        <f t="shared" ca="1" si="106"/>
        <v>0</v>
      </c>
      <c r="BJ131" s="243">
        <f t="shared" ca="1" si="106"/>
        <v>0</v>
      </c>
      <c r="BK131" s="243">
        <f t="shared" ca="1" si="106"/>
        <v>0</v>
      </c>
      <c r="BL131" s="243">
        <f t="shared" ca="1" si="106"/>
        <v>0</v>
      </c>
      <c r="BM131" s="243">
        <f t="shared" ca="1" si="106"/>
        <v>0</v>
      </c>
      <c r="BN131" s="243">
        <f t="shared" ca="1" si="106"/>
        <v>0</v>
      </c>
      <c r="BO131" s="243">
        <f t="shared" ref="BO131:CB131" ca="1" si="107">IF(OFFSET($D43,0,BO$100-1)&gt;=BO$101,IF(BO$101&lt;=6,$C43*OFFSET($E89,0,(BO$101-1)*2),$C43*$O89*OFFSET($D43,0,BO$100-1)-5),0)</f>
        <v>0</v>
      </c>
      <c r="BP131" s="243">
        <f t="shared" ca="1" si="107"/>
        <v>0</v>
      </c>
      <c r="BQ131" s="243">
        <f t="shared" ca="1" si="107"/>
        <v>0</v>
      </c>
      <c r="BR131" s="243">
        <f t="shared" ca="1" si="107"/>
        <v>0</v>
      </c>
      <c r="BS131" s="243">
        <f t="shared" ca="1" si="107"/>
        <v>0</v>
      </c>
      <c r="BT131" s="243">
        <f t="shared" ca="1" si="107"/>
        <v>0</v>
      </c>
      <c r="BU131" s="243">
        <f t="shared" ca="1" si="107"/>
        <v>0</v>
      </c>
      <c r="BV131" s="243">
        <f t="shared" ca="1" si="107"/>
        <v>0</v>
      </c>
      <c r="BW131" s="243">
        <f t="shared" ca="1" si="107"/>
        <v>0</v>
      </c>
      <c r="BX131" s="243">
        <f t="shared" ca="1" si="107"/>
        <v>0</v>
      </c>
      <c r="BY131" s="243">
        <f t="shared" ca="1" si="107"/>
        <v>0</v>
      </c>
      <c r="BZ131" s="243">
        <f t="shared" ca="1" si="107"/>
        <v>0</v>
      </c>
      <c r="CA131" s="243">
        <f t="shared" ca="1" si="107"/>
        <v>0</v>
      </c>
      <c r="CB131" s="403">
        <f t="shared" ca="1" si="107"/>
        <v>0</v>
      </c>
    </row>
    <row r="132" spans="2:80" ht="15" hidden="1" thickTop="1" thickBot="1">
      <c r="B132" s="244" t="s">
        <v>940</v>
      </c>
      <c r="C132" s="243">
        <f t="shared" ref="C132:AH132" ca="1" si="108">IF(OFFSET($D44,0,C$100-1)&gt;=C$101,IF(C$101&lt;=6,$C44*OFFSET($E90,0,(C$101-1)*2),$C44*$O90*OFFSET($D44,0,C$100-1)-5),0)</f>
        <v>0</v>
      </c>
      <c r="D132" s="243">
        <f t="shared" ca="1" si="108"/>
        <v>0</v>
      </c>
      <c r="E132" s="243">
        <f t="shared" ca="1" si="108"/>
        <v>0</v>
      </c>
      <c r="F132" s="243">
        <f t="shared" ca="1" si="108"/>
        <v>0</v>
      </c>
      <c r="G132" s="243">
        <f t="shared" ca="1" si="108"/>
        <v>0</v>
      </c>
      <c r="H132" s="243">
        <f t="shared" ca="1" si="108"/>
        <v>0</v>
      </c>
      <c r="I132" s="243">
        <f t="shared" ca="1" si="108"/>
        <v>0</v>
      </c>
      <c r="J132" s="243">
        <f t="shared" ca="1" si="108"/>
        <v>0</v>
      </c>
      <c r="K132" s="243">
        <f t="shared" ca="1" si="108"/>
        <v>0</v>
      </c>
      <c r="L132" s="243">
        <f t="shared" ca="1" si="108"/>
        <v>0</v>
      </c>
      <c r="M132" s="243">
        <f t="shared" ca="1" si="108"/>
        <v>0</v>
      </c>
      <c r="N132" s="243">
        <f t="shared" ca="1" si="108"/>
        <v>0</v>
      </c>
      <c r="O132" s="243">
        <f t="shared" ca="1" si="108"/>
        <v>0</v>
      </c>
      <c r="P132" s="243">
        <f t="shared" ca="1" si="108"/>
        <v>0</v>
      </c>
      <c r="Q132" s="243">
        <f t="shared" ca="1" si="108"/>
        <v>0</v>
      </c>
      <c r="R132" s="243">
        <f t="shared" ca="1" si="108"/>
        <v>0</v>
      </c>
      <c r="S132" s="243">
        <f t="shared" ca="1" si="108"/>
        <v>0</v>
      </c>
      <c r="T132" s="243">
        <f t="shared" ca="1" si="108"/>
        <v>0</v>
      </c>
      <c r="U132" s="243">
        <f t="shared" ca="1" si="108"/>
        <v>0</v>
      </c>
      <c r="V132" s="243">
        <f t="shared" ca="1" si="108"/>
        <v>0</v>
      </c>
      <c r="W132" s="243">
        <f t="shared" ca="1" si="108"/>
        <v>0</v>
      </c>
      <c r="X132" s="243">
        <f t="shared" ca="1" si="108"/>
        <v>0</v>
      </c>
      <c r="Y132" s="243">
        <f t="shared" ca="1" si="108"/>
        <v>0</v>
      </c>
      <c r="Z132" s="243">
        <f t="shared" ca="1" si="108"/>
        <v>0</v>
      </c>
      <c r="AA132" s="243">
        <f t="shared" ca="1" si="108"/>
        <v>0</v>
      </c>
      <c r="AB132" s="243">
        <f t="shared" ca="1" si="108"/>
        <v>0</v>
      </c>
      <c r="AC132" s="243">
        <f t="shared" ca="1" si="108"/>
        <v>0</v>
      </c>
      <c r="AD132" s="243">
        <f t="shared" ca="1" si="108"/>
        <v>0</v>
      </c>
      <c r="AE132" s="243">
        <f t="shared" ca="1" si="108"/>
        <v>0</v>
      </c>
      <c r="AF132" s="243">
        <f t="shared" ca="1" si="108"/>
        <v>0</v>
      </c>
      <c r="AG132" s="243">
        <f t="shared" ca="1" si="108"/>
        <v>0</v>
      </c>
      <c r="AH132" s="243">
        <f t="shared" ca="1" si="108"/>
        <v>0</v>
      </c>
      <c r="AI132" s="243">
        <f t="shared" ref="AI132:BN132" ca="1" si="109">IF(OFFSET($D44,0,AI$100-1)&gt;=AI$101,IF(AI$101&lt;=6,$C44*OFFSET($E90,0,(AI$101-1)*2),$C44*$O90*OFFSET($D44,0,AI$100-1)-5),0)</f>
        <v>0</v>
      </c>
      <c r="AJ132" s="243">
        <f t="shared" ca="1" si="109"/>
        <v>0</v>
      </c>
      <c r="AK132" s="243">
        <f t="shared" ca="1" si="109"/>
        <v>0</v>
      </c>
      <c r="AL132" s="243">
        <f t="shared" ca="1" si="109"/>
        <v>0</v>
      </c>
      <c r="AM132" s="243">
        <f t="shared" ca="1" si="109"/>
        <v>0</v>
      </c>
      <c r="AN132" s="243">
        <f t="shared" ca="1" si="109"/>
        <v>0</v>
      </c>
      <c r="AO132" s="243">
        <f t="shared" ca="1" si="109"/>
        <v>0</v>
      </c>
      <c r="AP132" s="243">
        <f t="shared" ca="1" si="109"/>
        <v>0</v>
      </c>
      <c r="AQ132" s="243">
        <f t="shared" ca="1" si="109"/>
        <v>0</v>
      </c>
      <c r="AR132" s="243">
        <f t="shared" ca="1" si="109"/>
        <v>0</v>
      </c>
      <c r="AS132" s="243">
        <f t="shared" ca="1" si="109"/>
        <v>0</v>
      </c>
      <c r="AT132" s="243">
        <f t="shared" ca="1" si="109"/>
        <v>0</v>
      </c>
      <c r="AU132" s="243">
        <f t="shared" ca="1" si="109"/>
        <v>0</v>
      </c>
      <c r="AV132" s="243">
        <f t="shared" ca="1" si="109"/>
        <v>0</v>
      </c>
      <c r="AW132" s="243">
        <f t="shared" ca="1" si="109"/>
        <v>0</v>
      </c>
      <c r="AX132" s="243">
        <f t="shared" ca="1" si="109"/>
        <v>0</v>
      </c>
      <c r="AY132" s="243">
        <f t="shared" ca="1" si="109"/>
        <v>0</v>
      </c>
      <c r="AZ132" s="243">
        <f t="shared" ca="1" si="109"/>
        <v>0</v>
      </c>
      <c r="BA132" s="243">
        <f t="shared" ca="1" si="109"/>
        <v>0</v>
      </c>
      <c r="BB132" s="243">
        <f t="shared" ca="1" si="109"/>
        <v>0</v>
      </c>
      <c r="BC132" s="243">
        <f t="shared" ca="1" si="109"/>
        <v>0</v>
      </c>
      <c r="BD132" s="243">
        <f t="shared" ca="1" si="109"/>
        <v>0</v>
      </c>
      <c r="BE132" s="243">
        <f t="shared" ca="1" si="109"/>
        <v>0</v>
      </c>
      <c r="BF132" s="243">
        <f t="shared" ca="1" si="109"/>
        <v>0</v>
      </c>
      <c r="BG132" s="243">
        <f t="shared" ca="1" si="109"/>
        <v>0</v>
      </c>
      <c r="BH132" s="243">
        <f t="shared" ca="1" si="109"/>
        <v>0</v>
      </c>
      <c r="BI132" s="243">
        <f t="shared" ca="1" si="109"/>
        <v>0</v>
      </c>
      <c r="BJ132" s="243">
        <f t="shared" ca="1" si="109"/>
        <v>0</v>
      </c>
      <c r="BK132" s="243">
        <f t="shared" ca="1" si="109"/>
        <v>0</v>
      </c>
      <c r="BL132" s="243">
        <f t="shared" ca="1" si="109"/>
        <v>0</v>
      </c>
      <c r="BM132" s="243">
        <f t="shared" ca="1" si="109"/>
        <v>0</v>
      </c>
      <c r="BN132" s="243">
        <f t="shared" ca="1" si="109"/>
        <v>0</v>
      </c>
      <c r="BO132" s="243">
        <f t="shared" ref="BO132:CB132" ca="1" si="110">IF(OFFSET($D44,0,BO$100-1)&gt;=BO$101,IF(BO$101&lt;=6,$C44*OFFSET($E90,0,(BO$101-1)*2),$C44*$O90*OFFSET($D44,0,BO$100-1)-5),0)</f>
        <v>0</v>
      </c>
      <c r="BP132" s="243">
        <f t="shared" ca="1" si="110"/>
        <v>0</v>
      </c>
      <c r="BQ132" s="243">
        <f t="shared" ca="1" si="110"/>
        <v>0</v>
      </c>
      <c r="BR132" s="243">
        <f t="shared" ca="1" si="110"/>
        <v>0</v>
      </c>
      <c r="BS132" s="243">
        <f t="shared" ca="1" si="110"/>
        <v>0</v>
      </c>
      <c r="BT132" s="243">
        <f t="shared" ca="1" si="110"/>
        <v>0</v>
      </c>
      <c r="BU132" s="243">
        <f t="shared" ca="1" si="110"/>
        <v>0</v>
      </c>
      <c r="BV132" s="243">
        <f t="shared" ca="1" si="110"/>
        <v>0</v>
      </c>
      <c r="BW132" s="243">
        <f t="shared" ca="1" si="110"/>
        <v>0</v>
      </c>
      <c r="BX132" s="243">
        <f t="shared" ca="1" si="110"/>
        <v>0</v>
      </c>
      <c r="BY132" s="243">
        <f t="shared" ca="1" si="110"/>
        <v>0</v>
      </c>
      <c r="BZ132" s="243">
        <f t="shared" ca="1" si="110"/>
        <v>0</v>
      </c>
      <c r="CA132" s="243">
        <f t="shared" ca="1" si="110"/>
        <v>0</v>
      </c>
      <c r="CB132" s="403">
        <f t="shared" ca="1" si="110"/>
        <v>0</v>
      </c>
    </row>
    <row r="133" spans="2:80" ht="15" hidden="1" thickTop="1" thickBot="1">
      <c r="B133" s="244" t="s">
        <v>941</v>
      </c>
      <c r="C133" s="243">
        <f t="shared" ref="C133:AH133" ca="1" si="111">IF(OFFSET($D45,0,C$100-1)&gt;=C$101,IF(C$101&lt;=6,$C45*OFFSET($E91,0,(C$101-1)*2),$C45*$O91*OFFSET($D45,0,C$100-1)-5),0)</f>
        <v>0</v>
      </c>
      <c r="D133" s="243">
        <f t="shared" ca="1" si="111"/>
        <v>0</v>
      </c>
      <c r="E133" s="243">
        <f t="shared" ca="1" si="111"/>
        <v>0</v>
      </c>
      <c r="F133" s="243">
        <f t="shared" ca="1" si="111"/>
        <v>0</v>
      </c>
      <c r="G133" s="243">
        <f t="shared" ca="1" si="111"/>
        <v>0</v>
      </c>
      <c r="H133" s="243">
        <f t="shared" ca="1" si="111"/>
        <v>0</v>
      </c>
      <c r="I133" s="243">
        <f t="shared" ca="1" si="111"/>
        <v>0</v>
      </c>
      <c r="J133" s="243">
        <f t="shared" ca="1" si="111"/>
        <v>0</v>
      </c>
      <c r="K133" s="243">
        <f t="shared" ca="1" si="111"/>
        <v>0</v>
      </c>
      <c r="L133" s="243">
        <f t="shared" ca="1" si="111"/>
        <v>0</v>
      </c>
      <c r="M133" s="243">
        <f t="shared" ca="1" si="111"/>
        <v>0</v>
      </c>
      <c r="N133" s="243">
        <f t="shared" ca="1" si="111"/>
        <v>0</v>
      </c>
      <c r="O133" s="243">
        <f t="shared" ca="1" si="111"/>
        <v>0</v>
      </c>
      <c r="P133" s="243">
        <f t="shared" ca="1" si="111"/>
        <v>0</v>
      </c>
      <c r="Q133" s="243">
        <f t="shared" ca="1" si="111"/>
        <v>0</v>
      </c>
      <c r="R133" s="243">
        <f t="shared" ca="1" si="111"/>
        <v>0</v>
      </c>
      <c r="S133" s="243">
        <f t="shared" ca="1" si="111"/>
        <v>0</v>
      </c>
      <c r="T133" s="243">
        <f t="shared" ca="1" si="111"/>
        <v>0</v>
      </c>
      <c r="U133" s="243">
        <f t="shared" ca="1" si="111"/>
        <v>0</v>
      </c>
      <c r="V133" s="243">
        <f t="shared" ca="1" si="111"/>
        <v>0</v>
      </c>
      <c r="W133" s="243">
        <f t="shared" ca="1" si="111"/>
        <v>0</v>
      </c>
      <c r="X133" s="243">
        <f t="shared" ca="1" si="111"/>
        <v>0</v>
      </c>
      <c r="Y133" s="243">
        <f t="shared" ca="1" si="111"/>
        <v>0</v>
      </c>
      <c r="Z133" s="243">
        <f t="shared" ca="1" si="111"/>
        <v>0</v>
      </c>
      <c r="AA133" s="243">
        <f t="shared" ca="1" si="111"/>
        <v>0</v>
      </c>
      <c r="AB133" s="243">
        <f t="shared" ca="1" si="111"/>
        <v>0</v>
      </c>
      <c r="AC133" s="243">
        <f t="shared" ca="1" si="111"/>
        <v>0</v>
      </c>
      <c r="AD133" s="243">
        <f t="shared" ca="1" si="111"/>
        <v>0</v>
      </c>
      <c r="AE133" s="243">
        <f t="shared" ca="1" si="111"/>
        <v>0</v>
      </c>
      <c r="AF133" s="243">
        <f t="shared" ca="1" si="111"/>
        <v>0</v>
      </c>
      <c r="AG133" s="243">
        <f t="shared" ca="1" si="111"/>
        <v>0</v>
      </c>
      <c r="AH133" s="243">
        <f t="shared" ca="1" si="111"/>
        <v>0</v>
      </c>
      <c r="AI133" s="243">
        <f t="shared" ref="AI133:BN133" ca="1" si="112">IF(OFFSET($D45,0,AI$100-1)&gt;=AI$101,IF(AI$101&lt;=6,$C45*OFFSET($E91,0,(AI$101-1)*2),$C45*$O91*OFFSET($D45,0,AI$100-1)-5),0)</f>
        <v>0</v>
      </c>
      <c r="AJ133" s="243">
        <f t="shared" ca="1" si="112"/>
        <v>0</v>
      </c>
      <c r="AK133" s="243">
        <f t="shared" ca="1" si="112"/>
        <v>0</v>
      </c>
      <c r="AL133" s="243">
        <f t="shared" ca="1" si="112"/>
        <v>0</v>
      </c>
      <c r="AM133" s="243">
        <f t="shared" ca="1" si="112"/>
        <v>0</v>
      </c>
      <c r="AN133" s="243">
        <f t="shared" ca="1" si="112"/>
        <v>0</v>
      </c>
      <c r="AO133" s="243">
        <f t="shared" ca="1" si="112"/>
        <v>0</v>
      </c>
      <c r="AP133" s="243">
        <f t="shared" ca="1" si="112"/>
        <v>0</v>
      </c>
      <c r="AQ133" s="243">
        <f t="shared" ca="1" si="112"/>
        <v>0</v>
      </c>
      <c r="AR133" s="243">
        <f t="shared" ca="1" si="112"/>
        <v>0</v>
      </c>
      <c r="AS133" s="243">
        <f t="shared" ca="1" si="112"/>
        <v>0</v>
      </c>
      <c r="AT133" s="243">
        <f t="shared" ca="1" si="112"/>
        <v>0</v>
      </c>
      <c r="AU133" s="243">
        <f t="shared" ca="1" si="112"/>
        <v>0</v>
      </c>
      <c r="AV133" s="243">
        <f t="shared" ca="1" si="112"/>
        <v>0</v>
      </c>
      <c r="AW133" s="243">
        <f t="shared" ca="1" si="112"/>
        <v>0</v>
      </c>
      <c r="AX133" s="243">
        <f t="shared" ca="1" si="112"/>
        <v>0</v>
      </c>
      <c r="AY133" s="243">
        <f t="shared" ca="1" si="112"/>
        <v>0</v>
      </c>
      <c r="AZ133" s="243">
        <f t="shared" ca="1" si="112"/>
        <v>0</v>
      </c>
      <c r="BA133" s="243">
        <f t="shared" ca="1" si="112"/>
        <v>0</v>
      </c>
      <c r="BB133" s="243">
        <f t="shared" ca="1" si="112"/>
        <v>0</v>
      </c>
      <c r="BC133" s="243">
        <f t="shared" ca="1" si="112"/>
        <v>0</v>
      </c>
      <c r="BD133" s="243">
        <f t="shared" ca="1" si="112"/>
        <v>0</v>
      </c>
      <c r="BE133" s="243">
        <f t="shared" ca="1" si="112"/>
        <v>0</v>
      </c>
      <c r="BF133" s="243">
        <f t="shared" ca="1" si="112"/>
        <v>0</v>
      </c>
      <c r="BG133" s="243">
        <f t="shared" ca="1" si="112"/>
        <v>0</v>
      </c>
      <c r="BH133" s="243">
        <f t="shared" ca="1" si="112"/>
        <v>0</v>
      </c>
      <c r="BI133" s="243">
        <f t="shared" ca="1" si="112"/>
        <v>0</v>
      </c>
      <c r="BJ133" s="243">
        <f t="shared" ca="1" si="112"/>
        <v>0</v>
      </c>
      <c r="BK133" s="243">
        <f t="shared" ca="1" si="112"/>
        <v>0</v>
      </c>
      <c r="BL133" s="243">
        <f t="shared" ca="1" si="112"/>
        <v>0</v>
      </c>
      <c r="BM133" s="243">
        <f t="shared" ca="1" si="112"/>
        <v>0</v>
      </c>
      <c r="BN133" s="243">
        <f t="shared" ca="1" si="112"/>
        <v>0</v>
      </c>
      <c r="BO133" s="243">
        <f t="shared" ref="BO133:CB133" ca="1" si="113">IF(OFFSET($D45,0,BO$100-1)&gt;=BO$101,IF(BO$101&lt;=6,$C45*OFFSET($E91,0,(BO$101-1)*2),$C45*$O91*OFFSET($D45,0,BO$100-1)-5),0)</f>
        <v>0</v>
      </c>
      <c r="BP133" s="243">
        <f t="shared" ca="1" si="113"/>
        <v>0</v>
      </c>
      <c r="BQ133" s="243">
        <f t="shared" ca="1" si="113"/>
        <v>0</v>
      </c>
      <c r="BR133" s="243">
        <f t="shared" ca="1" si="113"/>
        <v>0</v>
      </c>
      <c r="BS133" s="243">
        <f t="shared" ca="1" si="113"/>
        <v>0</v>
      </c>
      <c r="BT133" s="243">
        <f t="shared" ca="1" si="113"/>
        <v>0</v>
      </c>
      <c r="BU133" s="243">
        <f t="shared" ca="1" si="113"/>
        <v>0</v>
      </c>
      <c r="BV133" s="243">
        <f t="shared" ca="1" si="113"/>
        <v>0</v>
      </c>
      <c r="BW133" s="243">
        <f t="shared" ca="1" si="113"/>
        <v>0</v>
      </c>
      <c r="BX133" s="243">
        <f t="shared" ca="1" si="113"/>
        <v>0</v>
      </c>
      <c r="BY133" s="243">
        <f t="shared" ca="1" si="113"/>
        <v>0</v>
      </c>
      <c r="BZ133" s="243">
        <f t="shared" ca="1" si="113"/>
        <v>0</v>
      </c>
      <c r="CA133" s="243">
        <f t="shared" ca="1" si="113"/>
        <v>0</v>
      </c>
      <c r="CB133" s="403">
        <f t="shared" ca="1" si="113"/>
        <v>0</v>
      </c>
    </row>
    <row r="134" spans="2:80" ht="15" hidden="1" thickTop="1" thickBot="1">
      <c r="B134" s="244" t="s">
        <v>942</v>
      </c>
      <c r="C134" s="243">
        <f t="shared" ref="C134:AH134" ca="1" si="114">IF(OFFSET($D46,0,C$100-1)&gt;=C$101,IF(C$101&lt;=6,$C46*OFFSET($E92,0,(C$101-1)*2),$C46*$O92*OFFSET($D46,0,C$100-1)-5),0)</f>
        <v>0</v>
      </c>
      <c r="D134" s="243">
        <f t="shared" ca="1" si="114"/>
        <v>0</v>
      </c>
      <c r="E134" s="243">
        <f t="shared" ca="1" si="114"/>
        <v>0</v>
      </c>
      <c r="F134" s="243">
        <f t="shared" ca="1" si="114"/>
        <v>0</v>
      </c>
      <c r="G134" s="243">
        <f t="shared" ca="1" si="114"/>
        <v>0</v>
      </c>
      <c r="H134" s="243">
        <f t="shared" ca="1" si="114"/>
        <v>0</v>
      </c>
      <c r="I134" s="243">
        <f t="shared" ca="1" si="114"/>
        <v>0</v>
      </c>
      <c r="J134" s="243">
        <f t="shared" ca="1" si="114"/>
        <v>0</v>
      </c>
      <c r="K134" s="243">
        <f t="shared" ca="1" si="114"/>
        <v>0</v>
      </c>
      <c r="L134" s="243">
        <f t="shared" ca="1" si="114"/>
        <v>0</v>
      </c>
      <c r="M134" s="243">
        <f t="shared" ca="1" si="114"/>
        <v>0</v>
      </c>
      <c r="N134" s="243">
        <f t="shared" ca="1" si="114"/>
        <v>0</v>
      </c>
      <c r="O134" s="243">
        <f t="shared" ca="1" si="114"/>
        <v>0</v>
      </c>
      <c r="P134" s="243">
        <f t="shared" ca="1" si="114"/>
        <v>0</v>
      </c>
      <c r="Q134" s="243">
        <f t="shared" ca="1" si="114"/>
        <v>0</v>
      </c>
      <c r="R134" s="243">
        <f t="shared" ca="1" si="114"/>
        <v>0</v>
      </c>
      <c r="S134" s="243">
        <f t="shared" ca="1" si="114"/>
        <v>0</v>
      </c>
      <c r="T134" s="243">
        <f t="shared" ca="1" si="114"/>
        <v>0</v>
      </c>
      <c r="U134" s="243">
        <f t="shared" ca="1" si="114"/>
        <v>0</v>
      </c>
      <c r="V134" s="243">
        <f t="shared" ca="1" si="114"/>
        <v>0</v>
      </c>
      <c r="W134" s="243">
        <f t="shared" ca="1" si="114"/>
        <v>0</v>
      </c>
      <c r="X134" s="243">
        <f t="shared" ca="1" si="114"/>
        <v>0</v>
      </c>
      <c r="Y134" s="243">
        <f t="shared" ca="1" si="114"/>
        <v>0</v>
      </c>
      <c r="Z134" s="243">
        <f t="shared" ca="1" si="114"/>
        <v>0</v>
      </c>
      <c r="AA134" s="243">
        <f t="shared" ca="1" si="114"/>
        <v>0</v>
      </c>
      <c r="AB134" s="243">
        <f t="shared" ca="1" si="114"/>
        <v>0</v>
      </c>
      <c r="AC134" s="243">
        <f t="shared" ca="1" si="114"/>
        <v>0</v>
      </c>
      <c r="AD134" s="243">
        <f t="shared" ca="1" si="114"/>
        <v>0</v>
      </c>
      <c r="AE134" s="243">
        <f t="shared" ca="1" si="114"/>
        <v>0</v>
      </c>
      <c r="AF134" s="243">
        <f t="shared" ca="1" si="114"/>
        <v>0</v>
      </c>
      <c r="AG134" s="243">
        <f t="shared" ca="1" si="114"/>
        <v>0</v>
      </c>
      <c r="AH134" s="243">
        <f t="shared" ca="1" si="114"/>
        <v>0</v>
      </c>
      <c r="AI134" s="243">
        <f t="shared" ref="AI134:BN134" ca="1" si="115">IF(OFFSET($D46,0,AI$100-1)&gt;=AI$101,IF(AI$101&lt;=6,$C46*OFFSET($E92,0,(AI$101-1)*2),$C46*$O92*OFFSET($D46,0,AI$100-1)-5),0)</f>
        <v>0</v>
      </c>
      <c r="AJ134" s="243">
        <f t="shared" ca="1" si="115"/>
        <v>0</v>
      </c>
      <c r="AK134" s="243">
        <f t="shared" ca="1" si="115"/>
        <v>0</v>
      </c>
      <c r="AL134" s="243">
        <f t="shared" ca="1" si="115"/>
        <v>0</v>
      </c>
      <c r="AM134" s="243">
        <f t="shared" ca="1" si="115"/>
        <v>0</v>
      </c>
      <c r="AN134" s="243">
        <f t="shared" ca="1" si="115"/>
        <v>0</v>
      </c>
      <c r="AO134" s="243">
        <f t="shared" ca="1" si="115"/>
        <v>0</v>
      </c>
      <c r="AP134" s="243">
        <f t="shared" ca="1" si="115"/>
        <v>0</v>
      </c>
      <c r="AQ134" s="243">
        <f t="shared" ca="1" si="115"/>
        <v>0</v>
      </c>
      <c r="AR134" s="243">
        <f t="shared" ca="1" si="115"/>
        <v>0</v>
      </c>
      <c r="AS134" s="243">
        <f t="shared" ca="1" si="115"/>
        <v>0</v>
      </c>
      <c r="AT134" s="243">
        <f t="shared" ca="1" si="115"/>
        <v>0</v>
      </c>
      <c r="AU134" s="243">
        <f t="shared" ca="1" si="115"/>
        <v>0</v>
      </c>
      <c r="AV134" s="243">
        <f t="shared" ca="1" si="115"/>
        <v>0</v>
      </c>
      <c r="AW134" s="243">
        <f t="shared" ca="1" si="115"/>
        <v>0</v>
      </c>
      <c r="AX134" s="243">
        <f t="shared" ca="1" si="115"/>
        <v>0</v>
      </c>
      <c r="AY134" s="243">
        <f t="shared" ca="1" si="115"/>
        <v>0</v>
      </c>
      <c r="AZ134" s="243">
        <f t="shared" ca="1" si="115"/>
        <v>0</v>
      </c>
      <c r="BA134" s="243">
        <f t="shared" ca="1" si="115"/>
        <v>0</v>
      </c>
      <c r="BB134" s="243">
        <f t="shared" ca="1" si="115"/>
        <v>0</v>
      </c>
      <c r="BC134" s="243">
        <f t="shared" ca="1" si="115"/>
        <v>0</v>
      </c>
      <c r="BD134" s="243">
        <f t="shared" ca="1" si="115"/>
        <v>0</v>
      </c>
      <c r="BE134" s="243">
        <f t="shared" ca="1" si="115"/>
        <v>0</v>
      </c>
      <c r="BF134" s="243">
        <f t="shared" ca="1" si="115"/>
        <v>0</v>
      </c>
      <c r="BG134" s="243">
        <f t="shared" ca="1" si="115"/>
        <v>0</v>
      </c>
      <c r="BH134" s="243">
        <f t="shared" ca="1" si="115"/>
        <v>0</v>
      </c>
      <c r="BI134" s="243">
        <f t="shared" ca="1" si="115"/>
        <v>0</v>
      </c>
      <c r="BJ134" s="243">
        <f t="shared" ca="1" si="115"/>
        <v>0</v>
      </c>
      <c r="BK134" s="243">
        <f t="shared" ca="1" si="115"/>
        <v>0</v>
      </c>
      <c r="BL134" s="243">
        <f t="shared" ca="1" si="115"/>
        <v>0</v>
      </c>
      <c r="BM134" s="243">
        <f t="shared" ca="1" si="115"/>
        <v>0</v>
      </c>
      <c r="BN134" s="243">
        <f t="shared" ca="1" si="115"/>
        <v>0</v>
      </c>
      <c r="BO134" s="243">
        <f t="shared" ref="BO134:CB134" ca="1" si="116">IF(OFFSET($D46,0,BO$100-1)&gt;=BO$101,IF(BO$101&lt;=6,$C46*OFFSET($E92,0,(BO$101-1)*2),$C46*$O92*OFFSET($D46,0,BO$100-1)-5),0)</f>
        <v>0</v>
      </c>
      <c r="BP134" s="243">
        <f t="shared" ca="1" si="116"/>
        <v>0</v>
      </c>
      <c r="BQ134" s="243">
        <f t="shared" ca="1" si="116"/>
        <v>0</v>
      </c>
      <c r="BR134" s="243">
        <f t="shared" ca="1" si="116"/>
        <v>0</v>
      </c>
      <c r="BS134" s="243">
        <f t="shared" ca="1" si="116"/>
        <v>0</v>
      </c>
      <c r="BT134" s="243">
        <f t="shared" ca="1" si="116"/>
        <v>0</v>
      </c>
      <c r="BU134" s="243">
        <f t="shared" ca="1" si="116"/>
        <v>0</v>
      </c>
      <c r="BV134" s="243">
        <f t="shared" ca="1" si="116"/>
        <v>0</v>
      </c>
      <c r="BW134" s="243">
        <f t="shared" ca="1" si="116"/>
        <v>0</v>
      </c>
      <c r="BX134" s="243">
        <f t="shared" ca="1" si="116"/>
        <v>0</v>
      </c>
      <c r="BY134" s="243">
        <f t="shared" ca="1" si="116"/>
        <v>0</v>
      </c>
      <c r="BZ134" s="243">
        <f t="shared" ca="1" si="116"/>
        <v>0</v>
      </c>
      <c r="CA134" s="243">
        <f t="shared" ca="1" si="116"/>
        <v>0</v>
      </c>
      <c r="CB134" s="403">
        <f t="shared" ca="1" si="116"/>
        <v>0</v>
      </c>
    </row>
    <row r="135" spans="2:80" ht="15" hidden="1" thickTop="1" thickBot="1">
      <c r="B135" s="244" t="s">
        <v>943</v>
      </c>
      <c r="C135" s="243">
        <f t="shared" ref="C135:AH135" ca="1" si="117">IF(OFFSET($D47,0,C$100-1)&gt;=C$101,IF(C$101&lt;=6,$C47*OFFSET($E93,0,(C$101-1)*2),$C47*$O93*OFFSET($D47,0,C$100-1)-5),0)</f>
        <v>0</v>
      </c>
      <c r="D135" s="243">
        <f t="shared" ca="1" si="117"/>
        <v>0</v>
      </c>
      <c r="E135" s="243">
        <f t="shared" ca="1" si="117"/>
        <v>0</v>
      </c>
      <c r="F135" s="243">
        <f t="shared" ca="1" si="117"/>
        <v>0</v>
      </c>
      <c r="G135" s="243">
        <f t="shared" ca="1" si="117"/>
        <v>0</v>
      </c>
      <c r="H135" s="243">
        <f t="shared" ca="1" si="117"/>
        <v>0</v>
      </c>
      <c r="I135" s="243">
        <f t="shared" ca="1" si="117"/>
        <v>0</v>
      </c>
      <c r="J135" s="243">
        <f t="shared" ca="1" si="117"/>
        <v>0</v>
      </c>
      <c r="K135" s="243">
        <f t="shared" ca="1" si="117"/>
        <v>0</v>
      </c>
      <c r="L135" s="243">
        <f t="shared" ca="1" si="117"/>
        <v>0</v>
      </c>
      <c r="M135" s="243">
        <f t="shared" ca="1" si="117"/>
        <v>0</v>
      </c>
      <c r="N135" s="243">
        <f t="shared" ca="1" si="117"/>
        <v>0</v>
      </c>
      <c r="O135" s="243">
        <f t="shared" ca="1" si="117"/>
        <v>0</v>
      </c>
      <c r="P135" s="243">
        <f t="shared" ca="1" si="117"/>
        <v>0</v>
      </c>
      <c r="Q135" s="243">
        <f t="shared" ca="1" si="117"/>
        <v>0</v>
      </c>
      <c r="R135" s="243">
        <f t="shared" ca="1" si="117"/>
        <v>0</v>
      </c>
      <c r="S135" s="243">
        <f t="shared" ca="1" si="117"/>
        <v>0</v>
      </c>
      <c r="T135" s="243">
        <f t="shared" ca="1" si="117"/>
        <v>0</v>
      </c>
      <c r="U135" s="243">
        <f t="shared" ca="1" si="117"/>
        <v>0</v>
      </c>
      <c r="V135" s="243">
        <f t="shared" ca="1" si="117"/>
        <v>0</v>
      </c>
      <c r="W135" s="243">
        <f t="shared" ca="1" si="117"/>
        <v>0</v>
      </c>
      <c r="X135" s="243">
        <f t="shared" ca="1" si="117"/>
        <v>0</v>
      </c>
      <c r="Y135" s="243">
        <f t="shared" ca="1" si="117"/>
        <v>0</v>
      </c>
      <c r="Z135" s="243">
        <f t="shared" ca="1" si="117"/>
        <v>0</v>
      </c>
      <c r="AA135" s="243">
        <f t="shared" ca="1" si="117"/>
        <v>0</v>
      </c>
      <c r="AB135" s="243">
        <f t="shared" ca="1" si="117"/>
        <v>0</v>
      </c>
      <c r="AC135" s="243">
        <f t="shared" ca="1" si="117"/>
        <v>0</v>
      </c>
      <c r="AD135" s="243">
        <f t="shared" ca="1" si="117"/>
        <v>0</v>
      </c>
      <c r="AE135" s="243">
        <f t="shared" ca="1" si="117"/>
        <v>0</v>
      </c>
      <c r="AF135" s="243">
        <f t="shared" ca="1" si="117"/>
        <v>0</v>
      </c>
      <c r="AG135" s="243">
        <f t="shared" ca="1" si="117"/>
        <v>0</v>
      </c>
      <c r="AH135" s="243">
        <f t="shared" ca="1" si="117"/>
        <v>0</v>
      </c>
      <c r="AI135" s="243">
        <f t="shared" ref="AI135:BN135" ca="1" si="118">IF(OFFSET($D47,0,AI$100-1)&gt;=AI$101,IF(AI$101&lt;=6,$C47*OFFSET($E93,0,(AI$101-1)*2),$C47*$O93*OFFSET($D47,0,AI$100-1)-5),0)</f>
        <v>0</v>
      </c>
      <c r="AJ135" s="243">
        <f t="shared" ca="1" si="118"/>
        <v>0</v>
      </c>
      <c r="AK135" s="243">
        <f t="shared" ca="1" si="118"/>
        <v>0</v>
      </c>
      <c r="AL135" s="243">
        <f t="shared" ca="1" si="118"/>
        <v>0</v>
      </c>
      <c r="AM135" s="243">
        <f t="shared" ca="1" si="118"/>
        <v>0</v>
      </c>
      <c r="AN135" s="243">
        <f t="shared" ca="1" si="118"/>
        <v>0</v>
      </c>
      <c r="AO135" s="243">
        <f t="shared" ca="1" si="118"/>
        <v>0</v>
      </c>
      <c r="AP135" s="243">
        <f t="shared" ca="1" si="118"/>
        <v>0</v>
      </c>
      <c r="AQ135" s="243">
        <f t="shared" ca="1" si="118"/>
        <v>0</v>
      </c>
      <c r="AR135" s="243">
        <f t="shared" ca="1" si="118"/>
        <v>0</v>
      </c>
      <c r="AS135" s="243">
        <f t="shared" ca="1" si="118"/>
        <v>0</v>
      </c>
      <c r="AT135" s="243">
        <f t="shared" ca="1" si="118"/>
        <v>0</v>
      </c>
      <c r="AU135" s="243">
        <f t="shared" ca="1" si="118"/>
        <v>0</v>
      </c>
      <c r="AV135" s="243">
        <f t="shared" ca="1" si="118"/>
        <v>0</v>
      </c>
      <c r="AW135" s="243">
        <f t="shared" ca="1" si="118"/>
        <v>0</v>
      </c>
      <c r="AX135" s="243">
        <f t="shared" ca="1" si="118"/>
        <v>0</v>
      </c>
      <c r="AY135" s="243">
        <f t="shared" ca="1" si="118"/>
        <v>0</v>
      </c>
      <c r="AZ135" s="243">
        <f t="shared" ca="1" si="118"/>
        <v>0</v>
      </c>
      <c r="BA135" s="243">
        <f t="shared" ca="1" si="118"/>
        <v>0</v>
      </c>
      <c r="BB135" s="243">
        <f t="shared" ca="1" si="118"/>
        <v>0</v>
      </c>
      <c r="BC135" s="243">
        <f t="shared" ca="1" si="118"/>
        <v>0</v>
      </c>
      <c r="BD135" s="243">
        <f t="shared" ca="1" si="118"/>
        <v>0</v>
      </c>
      <c r="BE135" s="243">
        <f t="shared" ca="1" si="118"/>
        <v>0</v>
      </c>
      <c r="BF135" s="243">
        <f t="shared" ca="1" si="118"/>
        <v>0</v>
      </c>
      <c r="BG135" s="243">
        <f t="shared" ca="1" si="118"/>
        <v>0</v>
      </c>
      <c r="BH135" s="243">
        <f t="shared" ca="1" si="118"/>
        <v>0</v>
      </c>
      <c r="BI135" s="243">
        <f t="shared" ca="1" si="118"/>
        <v>0</v>
      </c>
      <c r="BJ135" s="243">
        <f t="shared" ca="1" si="118"/>
        <v>0</v>
      </c>
      <c r="BK135" s="243">
        <f t="shared" ca="1" si="118"/>
        <v>0</v>
      </c>
      <c r="BL135" s="243">
        <f t="shared" ca="1" si="118"/>
        <v>0</v>
      </c>
      <c r="BM135" s="243">
        <f t="shared" ca="1" si="118"/>
        <v>0</v>
      </c>
      <c r="BN135" s="243">
        <f t="shared" ca="1" si="118"/>
        <v>0</v>
      </c>
      <c r="BO135" s="243">
        <f t="shared" ref="BO135:CB135" ca="1" si="119">IF(OFFSET($D47,0,BO$100-1)&gt;=BO$101,IF(BO$101&lt;=6,$C47*OFFSET($E93,0,(BO$101-1)*2),$C47*$O93*OFFSET($D47,0,BO$100-1)-5),0)</f>
        <v>0</v>
      </c>
      <c r="BP135" s="243">
        <f t="shared" ca="1" si="119"/>
        <v>0</v>
      </c>
      <c r="BQ135" s="243">
        <f t="shared" ca="1" si="119"/>
        <v>0</v>
      </c>
      <c r="BR135" s="243">
        <f t="shared" ca="1" si="119"/>
        <v>0</v>
      </c>
      <c r="BS135" s="243">
        <f t="shared" ca="1" si="119"/>
        <v>0</v>
      </c>
      <c r="BT135" s="243">
        <f t="shared" ca="1" si="119"/>
        <v>0</v>
      </c>
      <c r="BU135" s="243">
        <f t="shared" ca="1" si="119"/>
        <v>0</v>
      </c>
      <c r="BV135" s="243">
        <f t="shared" ca="1" si="119"/>
        <v>0</v>
      </c>
      <c r="BW135" s="243">
        <f t="shared" ca="1" si="119"/>
        <v>0</v>
      </c>
      <c r="BX135" s="243">
        <f t="shared" ca="1" si="119"/>
        <v>0</v>
      </c>
      <c r="BY135" s="243">
        <f t="shared" ca="1" si="119"/>
        <v>0</v>
      </c>
      <c r="BZ135" s="243">
        <f t="shared" ca="1" si="119"/>
        <v>0</v>
      </c>
      <c r="CA135" s="243">
        <f t="shared" ca="1" si="119"/>
        <v>0</v>
      </c>
      <c r="CB135" s="403">
        <f t="shared" ca="1" si="119"/>
        <v>0</v>
      </c>
    </row>
    <row r="136" spans="2:80" ht="15" hidden="1" thickTop="1" thickBot="1">
      <c r="B136" s="244" t="s">
        <v>944</v>
      </c>
      <c r="C136" s="243">
        <f t="shared" ref="C136:AH136" ca="1" si="120">IF(OFFSET($D48,0,C$100-1)&gt;=C$101,IF(C$101&lt;=6,$C48*OFFSET($E94,0,(C$101-1)*2),$C48*$O94*OFFSET($D48,0,C$100-1)-5),0)</f>
        <v>0</v>
      </c>
      <c r="D136" s="243">
        <f t="shared" ca="1" si="120"/>
        <v>0</v>
      </c>
      <c r="E136" s="243">
        <f t="shared" ca="1" si="120"/>
        <v>0</v>
      </c>
      <c r="F136" s="243">
        <f t="shared" ca="1" si="120"/>
        <v>0</v>
      </c>
      <c r="G136" s="243">
        <f t="shared" ca="1" si="120"/>
        <v>0</v>
      </c>
      <c r="H136" s="243">
        <f t="shared" ca="1" si="120"/>
        <v>0</v>
      </c>
      <c r="I136" s="243">
        <f t="shared" ca="1" si="120"/>
        <v>0</v>
      </c>
      <c r="J136" s="243">
        <f t="shared" ca="1" si="120"/>
        <v>0</v>
      </c>
      <c r="K136" s="243">
        <f t="shared" ca="1" si="120"/>
        <v>0</v>
      </c>
      <c r="L136" s="243">
        <f t="shared" ca="1" si="120"/>
        <v>0</v>
      </c>
      <c r="M136" s="243">
        <f t="shared" ca="1" si="120"/>
        <v>0</v>
      </c>
      <c r="N136" s="243">
        <f t="shared" ca="1" si="120"/>
        <v>0</v>
      </c>
      <c r="O136" s="243">
        <f t="shared" ca="1" si="120"/>
        <v>0</v>
      </c>
      <c r="P136" s="243">
        <f t="shared" ca="1" si="120"/>
        <v>0</v>
      </c>
      <c r="Q136" s="243">
        <f t="shared" ca="1" si="120"/>
        <v>0</v>
      </c>
      <c r="R136" s="243">
        <f t="shared" ca="1" si="120"/>
        <v>0</v>
      </c>
      <c r="S136" s="243">
        <f t="shared" ca="1" si="120"/>
        <v>0</v>
      </c>
      <c r="T136" s="243">
        <f t="shared" ca="1" si="120"/>
        <v>0</v>
      </c>
      <c r="U136" s="243">
        <f t="shared" ca="1" si="120"/>
        <v>0</v>
      </c>
      <c r="V136" s="243">
        <f t="shared" ca="1" si="120"/>
        <v>0</v>
      </c>
      <c r="W136" s="243">
        <f t="shared" ca="1" si="120"/>
        <v>0</v>
      </c>
      <c r="X136" s="243">
        <f t="shared" ca="1" si="120"/>
        <v>0</v>
      </c>
      <c r="Y136" s="243">
        <f t="shared" ca="1" si="120"/>
        <v>0</v>
      </c>
      <c r="Z136" s="243">
        <f t="shared" ca="1" si="120"/>
        <v>0</v>
      </c>
      <c r="AA136" s="243">
        <f t="shared" ca="1" si="120"/>
        <v>0</v>
      </c>
      <c r="AB136" s="243">
        <f t="shared" ca="1" si="120"/>
        <v>0</v>
      </c>
      <c r="AC136" s="243">
        <f t="shared" ca="1" si="120"/>
        <v>0</v>
      </c>
      <c r="AD136" s="243">
        <f t="shared" ca="1" si="120"/>
        <v>0</v>
      </c>
      <c r="AE136" s="243">
        <f t="shared" ca="1" si="120"/>
        <v>0</v>
      </c>
      <c r="AF136" s="243">
        <f t="shared" ca="1" si="120"/>
        <v>0</v>
      </c>
      <c r="AG136" s="243">
        <f t="shared" ca="1" si="120"/>
        <v>0</v>
      </c>
      <c r="AH136" s="243">
        <f t="shared" ca="1" si="120"/>
        <v>0</v>
      </c>
      <c r="AI136" s="243">
        <f t="shared" ref="AI136:BN136" ca="1" si="121">IF(OFFSET($D48,0,AI$100-1)&gt;=AI$101,IF(AI$101&lt;=6,$C48*OFFSET($E94,0,(AI$101-1)*2),$C48*$O94*OFFSET($D48,0,AI$100-1)-5),0)</f>
        <v>0</v>
      </c>
      <c r="AJ136" s="243">
        <f t="shared" ca="1" si="121"/>
        <v>0</v>
      </c>
      <c r="AK136" s="243">
        <f t="shared" ca="1" si="121"/>
        <v>0</v>
      </c>
      <c r="AL136" s="243">
        <f t="shared" ca="1" si="121"/>
        <v>0</v>
      </c>
      <c r="AM136" s="243">
        <f t="shared" ca="1" si="121"/>
        <v>0</v>
      </c>
      <c r="AN136" s="243">
        <f t="shared" ca="1" si="121"/>
        <v>0</v>
      </c>
      <c r="AO136" s="243">
        <f t="shared" ca="1" si="121"/>
        <v>0</v>
      </c>
      <c r="AP136" s="243">
        <f t="shared" ca="1" si="121"/>
        <v>0</v>
      </c>
      <c r="AQ136" s="243">
        <f t="shared" ca="1" si="121"/>
        <v>0</v>
      </c>
      <c r="AR136" s="243">
        <f t="shared" ca="1" si="121"/>
        <v>0</v>
      </c>
      <c r="AS136" s="243">
        <f t="shared" ca="1" si="121"/>
        <v>0</v>
      </c>
      <c r="AT136" s="243">
        <f t="shared" ca="1" si="121"/>
        <v>0</v>
      </c>
      <c r="AU136" s="243">
        <f t="shared" ca="1" si="121"/>
        <v>0</v>
      </c>
      <c r="AV136" s="243">
        <f t="shared" ca="1" si="121"/>
        <v>0</v>
      </c>
      <c r="AW136" s="243">
        <f t="shared" ca="1" si="121"/>
        <v>0</v>
      </c>
      <c r="AX136" s="243">
        <f t="shared" ca="1" si="121"/>
        <v>0</v>
      </c>
      <c r="AY136" s="243">
        <f t="shared" ca="1" si="121"/>
        <v>0</v>
      </c>
      <c r="AZ136" s="243">
        <f t="shared" ca="1" si="121"/>
        <v>0</v>
      </c>
      <c r="BA136" s="243">
        <f t="shared" ca="1" si="121"/>
        <v>0</v>
      </c>
      <c r="BB136" s="243">
        <f t="shared" ca="1" si="121"/>
        <v>0</v>
      </c>
      <c r="BC136" s="243">
        <f t="shared" ca="1" si="121"/>
        <v>0</v>
      </c>
      <c r="BD136" s="243">
        <f t="shared" ca="1" si="121"/>
        <v>0</v>
      </c>
      <c r="BE136" s="243">
        <f t="shared" ca="1" si="121"/>
        <v>0</v>
      </c>
      <c r="BF136" s="243">
        <f t="shared" ca="1" si="121"/>
        <v>0</v>
      </c>
      <c r="BG136" s="243">
        <f t="shared" ca="1" si="121"/>
        <v>0</v>
      </c>
      <c r="BH136" s="243">
        <f t="shared" ca="1" si="121"/>
        <v>0</v>
      </c>
      <c r="BI136" s="243">
        <f t="shared" ca="1" si="121"/>
        <v>0</v>
      </c>
      <c r="BJ136" s="243">
        <f t="shared" ca="1" si="121"/>
        <v>0</v>
      </c>
      <c r="BK136" s="243">
        <f t="shared" ca="1" si="121"/>
        <v>0</v>
      </c>
      <c r="BL136" s="243">
        <f t="shared" ca="1" si="121"/>
        <v>0</v>
      </c>
      <c r="BM136" s="243">
        <f t="shared" ca="1" si="121"/>
        <v>0</v>
      </c>
      <c r="BN136" s="243">
        <f t="shared" ca="1" si="121"/>
        <v>0</v>
      </c>
      <c r="BO136" s="243">
        <f t="shared" ref="BO136:CB136" ca="1" si="122">IF(OFFSET($D48,0,BO$100-1)&gt;=BO$101,IF(BO$101&lt;=6,$C48*OFFSET($E94,0,(BO$101-1)*2),$C48*$O94*OFFSET($D48,0,BO$100-1)-5),0)</f>
        <v>0</v>
      </c>
      <c r="BP136" s="243">
        <f t="shared" ca="1" si="122"/>
        <v>0</v>
      </c>
      <c r="BQ136" s="243">
        <f t="shared" ca="1" si="122"/>
        <v>0</v>
      </c>
      <c r="BR136" s="243">
        <f t="shared" ca="1" si="122"/>
        <v>0</v>
      </c>
      <c r="BS136" s="243">
        <f t="shared" ca="1" si="122"/>
        <v>0</v>
      </c>
      <c r="BT136" s="243">
        <f t="shared" ca="1" si="122"/>
        <v>0</v>
      </c>
      <c r="BU136" s="243">
        <f t="shared" ca="1" si="122"/>
        <v>0</v>
      </c>
      <c r="BV136" s="243">
        <f t="shared" ca="1" si="122"/>
        <v>0</v>
      </c>
      <c r="BW136" s="243">
        <f t="shared" ca="1" si="122"/>
        <v>0</v>
      </c>
      <c r="BX136" s="243">
        <f t="shared" ca="1" si="122"/>
        <v>0</v>
      </c>
      <c r="BY136" s="243">
        <f t="shared" ca="1" si="122"/>
        <v>0</v>
      </c>
      <c r="BZ136" s="243">
        <f t="shared" ca="1" si="122"/>
        <v>0</v>
      </c>
      <c r="CA136" s="243">
        <f t="shared" ca="1" si="122"/>
        <v>0</v>
      </c>
      <c r="CB136" s="403">
        <f t="shared" ca="1" si="122"/>
        <v>0</v>
      </c>
    </row>
    <row r="137" spans="2:80" ht="15" hidden="1" thickTop="1" thickBot="1">
      <c r="B137" s="244" t="s">
        <v>945</v>
      </c>
      <c r="C137" s="243">
        <f t="shared" ref="C137:AH137" ca="1" si="123">IF(OFFSET($D49,0,C$100-1)&gt;=C$101,IF(C$101&lt;=6,$C49*OFFSET($E95,0,(C$101-1)*2),$C49*$O95*OFFSET($D49,0,C$100-1)-5),0)</f>
        <v>0</v>
      </c>
      <c r="D137" s="243">
        <f t="shared" ca="1" si="123"/>
        <v>0</v>
      </c>
      <c r="E137" s="243">
        <f t="shared" ca="1" si="123"/>
        <v>0</v>
      </c>
      <c r="F137" s="243">
        <f t="shared" ca="1" si="123"/>
        <v>0</v>
      </c>
      <c r="G137" s="243">
        <f t="shared" ca="1" si="123"/>
        <v>0</v>
      </c>
      <c r="H137" s="243">
        <f t="shared" ca="1" si="123"/>
        <v>0</v>
      </c>
      <c r="I137" s="243">
        <f t="shared" ca="1" si="123"/>
        <v>0</v>
      </c>
      <c r="J137" s="243">
        <f t="shared" ca="1" si="123"/>
        <v>0</v>
      </c>
      <c r="K137" s="243">
        <f t="shared" ca="1" si="123"/>
        <v>0</v>
      </c>
      <c r="L137" s="243">
        <f t="shared" ca="1" si="123"/>
        <v>0</v>
      </c>
      <c r="M137" s="243">
        <f t="shared" ca="1" si="123"/>
        <v>0</v>
      </c>
      <c r="N137" s="243">
        <f t="shared" ca="1" si="123"/>
        <v>0</v>
      </c>
      <c r="O137" s="243">
        <f t="shared" ca="1" si="123"/>
        <v>0</v>
      </c>
      <c r="P137" s="243">
        <f t="shared" ca="1" si="123"/>
        <v>0</v>
      </c>
      <c r="Q137" s="243">
        <f t="shared" ca="1" si="123"/>
        <v>0</v>
      </c>
      <c r="R137" s="243">
        <f t="shared" ca="1" si="123"/>
        <v>0</v>
      </c>
      <c r="S137" s="243">
        <f t="shared" ca="1" si="123"/>
        <v>0</v>
      </c>
      <c r="T137" s="243">
        <f t="shared" ca="1" si="123"/>
        <v>0</v>
      </c>
      <c r="U137" s="243">
        <f t="shared" ca="1" si="123"/>
        <v>0</v>
      </c>
      <c r="V137" s="243">
        <f t="shared" ca="1" si="123"/>
        <v>0</v>
      </c>
      <c r="W137" s="243">
        <f t="shared" ca="1" si="123"/>
        <v>0</v>
      </c>
      <c r="X137" s="243">
        <f t="shared" ca="1" si="123"/>
        <v>0</v>
      </c>
      <c r="Y137" s="243">
        <f t="shared" ca="1" si="123"/>
        <v>0</v>
      </c>
      <c r="Z137" s="243">
        <f t="shared" ca="1" si="123"/>
        <v>0</v>
      </c>
      <c r="AA137" s="243">
        <f t="shared" ca="1" si="123"/>
        <v>0</v>
      </c>
      <c r="AB137" s="243">
        <f t="shared" ca="1" si="123"/>
        <v>0</v>
      </c>
      <c r="AC137" s="243">
        <f t="shared" ca="1" si="123"/>
        <v>0</v>
      </c>
      <c r="AD137" s="243">
        <f t="shared" ca="1" si="123"/>
        <v>0</v>
      </c>
      <c r="AE137" s="243">
        <f t="shared" ca="1" si="123"/>
        <v>0</v>
      </c>
      <c r="AF137" s="243">
        <f t="shared" ca="1" si="123"/>
        <v>0</v>
      </c>
      <c r="AG137" s="243">
        <f t="shared" ca="1" si="123"/>
        <v>0</v>
      </c>
      <c r="AH137" s="243">
        <f t="shared" ca="1" si="123"/>
        <v>0</v>
      </c>
      <c r="AI137" s="243">
        <f t="shared" ref="AI137:BN137" ca="1" si="124">IF(OFFSET($D49,0,AI$100-1)&gt;=AI$101,IF(AI$101&lt;=6,$C49*OFFSET($E95,0,(AI$101-1)*2),$C49*$O95*OFFSET($D49,0,AI$100-1)-5),0)</f>
        <v>0</v>
      </c>
      <c r="AJ137" s="243">
        <f t="shared" ca="1" si="124"/>
        <v>0</v>
      </c>
      <c r="AK137" s="243">
        <f t="shared" ca="1" si="124"/>
        <v>0</v>
      </c>
      <c r="AL137" s="243">
        <f t="shared" ca="1" si="124"/>
        <v>0</v>
      </c>
      <c r="AM137" s="243">
        <f t="shared" ca="1" si="124"/>
        <v>0</v>
      </c>
      <c r="AN137" s="243">
        <f t="shared" ca="1" si="124"/>
        <v>0</v>
      </c>
      <c r="AO137" s="243">
        <f t="shared" ca="1" si="124"/>
        <v>0</v>
      </c>
      <c r="AP137" s="243">
        <f t="shared" ca="1" si="124"/>
        <v>0</v>
      </c>
      <c r="AQ137" s="243">
        <f t="shared" ca="1" si="124"/>
        <v>0</v>
      </c>
      <c r="AR137" s="243">
        <f t="shared" ca="1" si="124"/>
        <v>0</v>
      </c>
      <c r="AS137" s="243">
        <f t="shared" ca="1" si="124"/>
        <v>0</v>
      </c>
      <c r="AT137" s="243">
        <f t="shared" ca="1" si="124"/>
        <v>0</v>
      </c>
      <c r="AU137" s="243">
        <f t="shared" ca="1" si="124"/>
        <v>0</v>
      </c>
      <c r="AV137" s="243">
        <f t="shared" ca="1" si="124"/>
        <v>0</v>
      </c>
      <c r="AW137" s="243">
        <f t="shared" ca="1" si="124"/>
        <v>0</v>
      </c>
      <c r="AX137" s="243">
        <f t="shared" ca="1" si="124"/>
        <v>0</v>
      </c>
      <c r="AY137" s="243">
        <f t="shared" ca="1" si="124"/>
        <v>0</v>
      </c>
      <c r="AZ137" s="243">
        <f t="shared" ca="1" si="124"/>
        <v>0</v>
      </c>
      <c r="BA137" s="243">
        <f t="shared" ca="1" si="124"/>
        <v>0</v>
      </c>
      <c r="BB137" s="243">
        <f t="shared" ca="1" si="124"/>
        <v>0</v>
      </c>
      <c r="BC137" s="243">
        <f t="shared" ca="1" si="124"/>
        <v>0</v>
      </c>
      <c r="BD137" s="243">
        <f t="shared" ca="1" si="124"/>
        <v>0</v>
      </c>
      <c r="BE137" s="243">
        <f t="shared" ca="1" si="124"/>
        <v>0</v>
      </c>
      <c r="BF137" s="243">
        <f t="shared" ca="1" si="124"/>
        <v>0</v>
      </c>
      <c r="BG137" s="243">
        <f t="shared" ca="1" si="124"/>
        <v>0</v>
      </c>
      <c r="BH137" s="243">
        <f t="shared" ca="1" si="124"/>
        <v>0</v>
      </c>
      <c r="BI137" s="243">
        <f t="shared" ca="1" si="124"/>
        <v>0</v>
      </c>
      <c r="BJ137" s="243">
        <f t="shared" ca="1" si="124"/>
        <v>0</v>
      </c>
      <c r="BK137" s="243">
        <f t="shared" ca="1" si="124"/>
        <v>0</v>
      </c>
      <c r="BL137" s="243">
        <f t="shared" ca="1" si="124"/>
        <v>0</v>
      </c>
      <c r="BM137" s="243">
        <f t="shared" ca="1" si="124"/>
        <v>0</v>
      </c>
      <c r="BN137" s="243">
        <f t="shared" ca="1" si="124"/>
        <v>0</v>
      </c>
      <c r="BO137" s="243">
        <f t="shared" ref="BO137:CB137" ca="1" si="125">IF(OFFSET($D49,0,BO$100-1)&gt;=BO$101,IF(BO$101&lt;=6,$C49*OFFSET($E95,0,(BO$101-1)*2),$C49*$O95*OFFSET($D49,0,BO$100-1)-5),0)</f>
        <v>0</v>
      </c>
      <c r="BP137" s="243">
        <f t="shared" ca="1" si="125"/>
        <v>0</v>
      </c>
      <c r="BQ137" s="243">
        <f t="shared" ca="1" si="125"/>
        <v>0</v>
      </c>
      <c r="BR137" s="243">
        <f t="shared" ca="1" si="125"/>
        <v>0</v>
      </c>
      <c r="BS137" s="243">
        <f t="shared" ca="1" si="125"/>
        <v>0</v>
      </c>
      <c r="BT137" s="243">
        <f t="shared" ca="1" si="125"/>
        <v>0</v>
      </c>
      <c r="BU137" s="243">
        <f t="shared" ca="1" si="125"/>
        <v>0</v>
      </c>
      <c r="BV137" s="243">
        <f t="shared" ca="1" si="125"/>
        <v>0</v>
      </c>
      <c r="BW137" s="243">
        <f t="shared" ca="1" si="125"/>
        <v>0</v>
      </c>
      <c r="BX137" s="243">
        <f t="shared" ca="1" si="125"/>
        <v>0</v>
      </c>
      <c r="BY137" s="243">
        <f t="shared" ca="1" si="125"/>
        <v>0</v>
      </c>
      <c r="BZ137" s="243">
        <f t="shared" ca="1" si="125"/>
        <v>0</v>
      </c>
      <c r="CA137" s="243">
        <f t="shared" ca="1" si="125"/>
        <v>0</v>
      </c>
      <c r="CB137" s="403">
        <f t="shared" ca="1" si="125"/>
        <v>0</v>
      </c>
    </row>
    <row r="138" spans="2:80" ht="15" hidden="1" thickTop="1" thickBot="1">
      <c r="B138" s="244" t="s">
        <v>946</v>
      </c>
      <c r="C138" s="243">
        <f t="shared" ref="C138:AH138" ca="1" si="126">IF(OFFSET($D50,0,C$100-1)&gt;=C$101,IF(C$101&lt;=6,$C50*OFFSET($E96,0,(C$101-1)*2),$C50*$O96*OFFSET($D50,0,C$100-1)-5),0)</f>
        <v>0</v>
      </c>
      <c r="D138" s="243">
        <f t="shared" ca="1" si="126"/>
        <v>0</v>
      </c>
      <c r="E138" s="243">
        <f t="shared" ca="1" si="126"/>
        <v>0</v>
      </c>
      <c r="F138" s="243">
        <f t="shared" ca="1" si="126"/>
        <v>0</v>
      </c>
      <c r="G138" s="243">
        <f t="shared" ca="1" si="126"/>
        <v>0</v>
      </c>
      <c r="H138" s="243">
        <f t="shared" ca="1" si="126"/>
        <v>0</v>
      </c>
      <c r="I138" s="243">
        <f t="shared" ca="1" si="126"/>
        <v>0</v>
      </c>
      <c r="J138" s="243">
        <f t="shared" ca="1" si="126"/>
        <v>0</v>
      </c>
      <c r="K138" s="243">
        <f t="shared" ca="1" si="126"/>
        <v>0</v>
      </c>
      <c r="L138" s="243">
        <f t="shared" ca="1" si="126"/>
        <v>0</v>
      </c>
      <c r="M138" s="243">
        <f t="shared" ca="1" si="126"/>
        <v>0</v>
      </c>
      <c r="N138" s="243">
        <f t="shared" ca="1" si="126"/>
        <v>0</v>
      </c>
      <c r="O138" s="243">
        <f t="shared" ca="1" si="126"/>
        <v>0</v>
      </c>
      <c r="P138" s="243">
        <f t="shared" ca="1" si="126"/>
        <v>0</v>
      </c>
      <c r="Q138" s="243">
        <f t="shared" ca="1" si="126"/>
        <v>0</v>
      </c>
      <c r="R138" s="243">
        <f t="shared" ca="1" si="126"/>
        <v>0</v>
      </c>
      <c r="S138" s="243">
        <f t="shared" ca="1" si="126"/>
        <v>0</v>
      </c>
      <c r="T138" s="243">
        <f t="shared" ca="1" si="126"/>
        <v>0</v>
      </c>
      <c r="U138" s="243">
        <f t="shared" ca="1" si="126"/>
        <v>0</v>
      </c>
      <c r="V138" s="243">
        <f t="shared" ca="1" si="126"/>
        <v>0</v>
      </c>
      <c r="W138" s="243">
        <f t="shared" ca="1" si="126"/>
        <v>0</v>
      </c>
      <c r="X138" s="243">
        <f t="shared" ca="1" si="126"/>
        <v>0</v>
      </c>
      <c r="Y138" s="243">
        <f t="shared" ca="1" si="126"/>
        <v>0</v>
      </c>
      <c r="Z138" s="243">
        <f t="shared" ca="1" si="126"/>
        <v>0</v>
      </c>
      <c r="AA138" s="243">
        <f t="shared" ca="1" si="126"/>
        <v>0</v>
      </c>
      <c r="AB138" s="243">
        <f t="shared" ca="1" si="126"/>
        <v>0</v>
      </c>
      <c r="AC138" s="243">
        <f t="shared" ca="1" si="126"/>
        <v>0</v>
      </c>
      <c r="AD138" s="243">
        <f t="shared" ca="1" si="126"/>
        <v>0</v>
      </c>
      <c r="AE138" s="243">
        <f t="shared" ca="1" si="126"/>
        <v>0</v>
      </c>
      <c r="AF138" s="243">
        <f t="shared" ca="1" si="126"/>
        <v>0</v>
      </c>
      <c r="AG138" s="243">
        <f t="shared" ca="1" si="126"/>
        <v>0</v>
      </c>
      <c r="AH138" s="243">
        <f t="shared" ca="1" si="126"/>
        <v>0</v>
      </c>
      <c r="AI138" s="243">
        <f t="shared" ref="AI138:BN138" ca="1" si="127">IF(OFFSET($D50,0,AI$100-1)&gt;=AI$101,IF(AI$101&lt;=6,$C50*OFFSET($E96,0,(AI$101-1)*2),$C50*$O96*OFFSET($D50,0,AI$100-1)-5),0)</f>
        <v>0</v>
      </c>
      <c r="AJ138" s="243">
        <f t="shared" ca="1" si="127"/>
        <v>0</v>
      </c>
      <c r="AK138" s="243">
        <f t="shared" ca="1" si="127"/>
        <v>0</v>
      </c>
      <c r="AL138" s="243">
        <f t="shared" ca="1" si="127"/>
        <v>0</v>
      </c>
      <c r="AM138" s="243">
        <f t="shared" ca="1" si="127"/>
        <v>0</v>
      </c>
      <c r="AN138" s="243">
        <f t="shared" ca="1" si="127"/>
        <v>0</v>
      </c>
      <c r="AO138" s="243">
        <f t="shared" ca="1" si="127"/>
        <v>0</v>
      </c>
      <c r="AP138" s="243">
        <f t="shared" ca="1" si="127"/>
        <v>0</v>
      </c>
      <c r="AQ138" s="243">
        <f t="shared" ca="1" si="127"/>
        <v>0</v>
      </c>
      <c r="AR138" s="243">
        <f t="shared" ca="1" si="127"/>
        <v>0</v>
      </c>
      <c r="AS138" s="243">
        <f t="shared" ca="1" si="127"/>
        <v>0</v>
      </c>
      <c r="AT138" s="243">
        <f t="shared" ca="1" si="127"/>
        <v>0</v>
      </c>
      <c r="AU138" s="243">
        <f t="shared" ca="1" si="127"/>
        <v>0</v>
      </c>
      <c r="AV138" s="243">
        <f t="shared" ca="1" si="127"/>
        <v>0</v>
      </c>
      <c r="AW138" s="243">
        <f t="shared" ca="1" si="127"/>
        <v>0</v>
      </c>
      <c r="AX138" s="243">
        <f t="shared" ca="1" si="127"/>
        <v>0</v>
      </c>
      <c r="AY138" s="243">
        <f t="shared" ca="1" si="127"/>
        <v>0</v>
      </c>
      <c r="AZ138" s="243">
        <f t="shared" ca="1" si="127"/>
        <v>0</v>
      </c>
      <c r="BA138" s="243">
        <f t="shared" ca="1" si="127"/>
        <v>0</v>
      </c>
      <c r="BB138" s="243">
        <f t="shared" ca="1" si="127"/>
        <v>0</v>
      </c>
      <c r="BC138" s="243">
        <f t="shared" ca="1" si="127"/>
        <v>0</v>
      </c>
      <c r="BD138" s="243">
        <f t="shared" ca="1" si="127"/>
        <v>0</v>
      </c>
      <c r="BE138" s="243">
        <f t="shared" ca="1" si="127"/>
        <v>0</v>
      </c>
      <c r="BF138" s="243">
        <f t="shared" ca="1" si="127"/>
        <v>0</v>
      </c>
      <c r="BG138" s="243">
        <f t="shared" ca="1" si="127"/>
        <v>0</v>
      </c>
      <c r="BH138" s="243">
        <f t="shared" ca="1" si="127"/>
        <v>0</v>
      </c>
      <c r="BI138" s="243">
        <f t="shared" ca="1" si="127"/>
        <v>0</v>
      </c>
      <c r="BJ138" s="243">
        <f t="shared" ca="1" si="127"/>
        <v>0</v>
      </c>
      <c r="BK138" s="243">
        <f t="shared" ca="1" si="127"/>
        <v>0</v>
      </c>
      <c r="BL138" s="243">
        <f t="shared" ca="1" si="127"/>
        <v>0</v>
      </c>
      <c r="BM138" s="243">
        <f t="shared" ca="1" si="127"/>
        <v>0</v>
      </c>
      <c r="BN138" s="243">
        <f t="shared" ca="1" si="127"/>
        <v>0</v>
      </c>
      <c r="BO138" s="243">
        <f t="shared" ref="BO138:CB138" ca="1" si="128">IF(OFFSET($D50,0,BO$100-1)&gt;=BO$101,IF(BO$101&lt;=6,$C50*OFFSET($E96,0,(BO$101-1)*2),$C50*$O96*OFFSET($D50,0,BO$100-1)-5),0)</f>
        <v>0</v>
      </c>
      <c r="BP138" s="243">
        <f t="shared" ca="1" si="128"/>
        <v>0</v>
      </c>
      <c r="BQ138" s="243">
        <f t="shared" ca="1" si="128"/>
        <v>0</v>
      </c>
      <c r="BR138" s="243">
        <f t="shared" ca="1" si="128"/>
        <v>0</v>
      </c>
      <c r="BS138" s="243">
        <f t="shared" ca="1" si="128"/>
        <v>0</v>
      </c>
      <c r="BT138" s="243">
        <f t="shared" ca="1" si="128"/>
        <v>0</v>
      </c>
      <c r="BU138" s="243">
        <f t="shared" ca="1" si="128"/>
        <v>0</v>
      </c>
      <c r="BV138" s="243">
        <f t="shared" ca="1" si="128"/>
        <v>0</v>
      </c>
      <c r="BW138" s="243">
        <f t="shared" ca="1" si="128"/>
        <v>0</v>
      </c>
      <c r="BX138" s="243">
        <f t="shared" ca="1" si="128"/>
        <v>0</v>
      </c>
      <c r="BY138" s="243">
        <f t="shared" ca="1" si="128"/>
        <v>0</v>
      </c>
      <c r="BZ138" s="243">
        <f t="shared" ca="1" si="128"/>
        <v>0</v>
      </c>
      <c r="CA138" s="243">
        <f t="shared" ca="1" si="128"/>
        <v>0</v>
      </c>
      <c r="CB138" s="403">
        <f t="shared" ca="1" si="128"/>
        <v>0</v>
      </c>
    </row>
    <row r="139" spans="2:80" ht="15" hidden="1" thickTop="1" thickBot="1">
      <c r="B139" s="244" t="s">
        <v>947</v>
      </c>
      <c r="C139" s="243">
        <f t="shared" ref="C139:AH139" ca="1" si="129">IF(OFFSET($D51,0,C$100-1)&gt;=C$101,IF(C$101&lt;=6,$C51*OFFSET($E97,0,(C$101-1)*2),$C51*$O97*OFFSET($D51,0,C$100-1)-5),0)</f>
        <v>0</v>
      </c>
      <c r="D139" s="243">
        <f t="shared" ca="1" si="129"/>
        <v>0</v>
      </c>
      <c r="E139" s="243">
        <f t="shared" ca="1" si="129"/>
        <v>0</v>
      </c>
      <c r="F139" s="243">
        <f t="shared" ca="1" si="129"/>
        <v>0</v>
      </c>
      <c r="G139" s="243">
        <f t="shared" ca="1" si="129"/>
        <v>0</v>
      </c>
      <c r="H139" s="243">
        <f t="shared" ca="1" si="129"/>
        <v>0</v>
      </c>
      <c r="I139" s="243">
        <f t="shared" ca="1" si="129"/>
        <v>0</v>
      </c>
      <c r="J139" s="243">
        <f t="shared" ca="1" si="129"/>
        <v>0</v>
      </c>
      <c r="K139" s="243">
        <f t="shared" ca="1" si="129"/>
        <v>0</v>
      </c>
      <c r="L139" s="243">
        <f t="shared" ca="1" si="129"/>
        <v>0</v>
      </c>
      <c r="M139" s="243">
        <f t="shared" ca="1" si="129"/>
        <v>0</v>
      </c>
      <c r="N139" s="243">
        <f t="shared" ca="1" si="129"/>
        <v>0</v>
      </c>
      <c r="O139" s="243">
        <f t="shared" ca="1" si="129"/>
        <v>0</v>
      </c>
      <c r="P139" s="243">
        <f t="shared" ca="1" si="129"/>
        <v>0</v>
      </c>
      <c r="Q139" s="243">
        <f t="shared" ca="1" si="129"/>
        <v>0</v>
      </c>
      <c r="R139" s="243">
        <f t="shared" ca="1" si="129"/>
        <v>0</v>
      </c>
      <c r="S139" s="243">
        <f t="shared" ca="1" si="129"/>
        <v>0</v>
      </c>
      <c r="T139" s="243">
        <f t="shared" ca="1" si="129"/>
        <v>0</v>
      </c>
      <c r="U139" s="243">
        <f t="shared" ca="1" si="129"/>
        <v>0</v>
      </c>
      <c r="V139" s="243">
        <f t="shared" ca="1" si="129"/>
        <v>0</v>
      </c>
      <c r="W139" s="243">
        <f t="shared" ca="1" si="129"/>
        <v>0</v>
      </c>
      <c r="X139" s="243">
        <f t="shared" ca="1" si="129"/>
        <v>0</v>
      </c>
      <c r="Y139" s="243">
        <f t="shared" ca="1" si="129"/>
        <v>0</v>
      </c>
      <c r="Z139" s="243">
        <f t="shared" ca="1" si="129"/>
        <v>0</v>
      </c>
      <c r="AA139" s="243">
        <f t="shared" ca="1" si="129"/>
        <v>0</v>
      </c>
      <c r="AB139" s="243">
        <f t="shared" ca="1" si="129"/>
        <v>0</v>
      </c>
      <c r="AC139" s="243">
        <f t="shared" ca="1" si="129"/>
        <v>0</v>
      </c>
      <c r="AD139" s="243">
        <f t="shared" ca="1" si="129"/>
        <v>0</v>
      </c>
      <c r="AE139" s="243">
        <f t="shared" ca="1" si="129"/>
        <v>0</v>
      </c>
      <c r="AF139" s="243">
        <f t="shared" ca="1" si="129"/>
        <v>0</v>
      </c>
      <c r="AG139" s="243">
        <f t="shared" ca="1" si="129"/>
        <v>0</v>
      </c>
      <c r="AH139" s="243">
        <f t="shared" ca="1" si="129"/>
        <v>0</v>
      </c>
      <c r="AI139" s="243">
        <f t="shared" ref="AI139:BN139" ca="1" si="130">IF(OFFSET($D51,0,AI$100-1)&gt;=AI$101,IF(AI$101&lt;=6,$C51*OFFSET($E97,0,(AI$101-1)*2),$C51*$O97*OFFSET($D51,0,AI$100-1)-5),0)</f>
        <v>0</v>
      </c>
      <c r="AJ139" s="243">
        <f t="shared" ca="1" si="130"/>
        <v>0</v>
      </c>
      <c r="AK139" s="243">
        <f t="shared" ca="1" si="130"/>
        <v>0</v>
      </c>
      <c r="AL139" s="243">
        <f t="shared" ca="1" si="130"/>
        <v>0</v>
      </c>
      <c r="AM139" s="243">
        <f t="shared" ca="1" si="130"/>
        <v>0</v>
      </c>
      <c r="AN139" s="243">
        <f t="shared" ca="1" si="130"/>
        <v>0</v>
      </c>
      <c r="AO139" s="243">
        <f t="shared" ca="1" si="130"/>
        <v>0</v>
      </c>
      <c r="AP139" s="243">
        <f t="shared" ca="1" si="130"/>
        <v>0</v>
      </c>
      <c r="AQ139" s="243">
        <f t="shared" ca="1" si="130"/>
        <v>0</v>
      </c>
      <c r="AR139" s="243">
        <f t="shared" ca="1" si="130"/>
        <v>0</v>
      </c>
      <c r="AS139" s="243">
        <f t="shared" ca="1" si="130"/>
        <v>0</v>
      </c>
      <c r="AT139" s="243">
        <f t="shared" ca="1" si="130"/>
        <v>0</v>
      </c>
      <c r="AU139" s="243">
        <f t="shared" ca="1" si="130"/>
        <v>0</v>
      </c>
      <c r="AV139" s="243">
        <f t="shared" ca="1" si="130"/>
        <v>0</v>
      </c>
      <c r="AW139" s="243">
        <f t="shared" ca="1" si="130"/>
        <v>0</v>
      </c>
      <c r="AX139" s="243">
        <f t="shared" ca="1" si="130"/>
        <v>0</v>
      </c>
      <c r="AY139" s="243">
        <f t="shared" ca="1" si="130"/>
        <v>0</v>
      </c>
      <c r="AZ139" s="243">
        <f t="shared" ca="1" si="130"/>
        <v>0</v>
      </c>
      <c r="BA139" s="243">
        <f t="shared" ca="1" si="130"/>
        <v>0</v>
      </c>
      <c r="BB139" s="243">
        <f t="shared" ca="1" si="130"/>
        <v>0</v>
      </c>
      <c r="BC139" s="243">
        <f t="shared" ca="1" si="130"/>
        <v>0</v>
      </c>
      <c r="BD139" s="243">
        <f t="shared" ca="1" si="130"/>
        <v>0</v>
      </c>
      <c r="BE139" s="243">
        <f t="shared" ca="1" si="130"/>
        <v>0</v>
      </c>
      <c r="BF139" s="243">
        <f t="shared" ca="1" si="130"/>
        <v>0</v>
      </c>
      <c r="BG139" s="243">
        <f t="shared" ca="1" si="130"/>
        <v>0</v>
      </c>
      <c r="BH139" s="243">
        <f t="shared" ca="1" si="130"/>
        <v>0</v>
      </c>
      <c r="BI139" s="243">
        <f t="shared" ca="1" si="130"/>
        <v>0</v>
      </c>
      <c r="BJ139" s="243">
        <f t="shared" ca="1" si="130"/>
        <v>0</v>
      </c>
      <c r="BK139" s="243">
        <f t="shared" ca="1" si="130"/>
        <v>0</v>
      </c>
      <c r="BL139" s="243">
        <f t="shared" ca="1" si="130"/>
        <v>0</v>
      </c>
      <c r="BM139" s="243">
        <f t="shared" ca="1" si="130"/>
        <v>0</v>
      </c>
      <c r="BN139" s="243">
        <f t="shared" ca="1" si="130"/>
        <v>0</v>
      </c>
      <c r="BO139" s="243">
        <f t="shared" ref="BO139:CB139" ca="1" si="131">IF(OFFSET($D51,0,BO$100-1)&gt;=BO$101,IF(BO$101&lt;=6,$C51*OFFSET($E97,0,(BO$101-1)*2),$C51*$O97*OFFSET($D51,0,BO$100-1)-5),0)</f>
        <v>0</v>
      </c>
      <c r="BP139" s="243">
        <f t="shared" ca="1" si="131"/>
        <v>0</v>
      </c>
      <c r="BQ139" s="243">
        <f t="shared" ca="1" si="131"/>
        <v>0</v>
      </c>
      <c r="BR139" s="243">
        <f t="shared" ca="1" si="131"/>
        <v>0</v>
      </c>
      <c r="BS139" s="243">
        <f t="shared" ca="1" si="131"/>
        <v>0</v>
      </c>
      <c r="BT139" s="243">
        <f t="shared" ca="1" si="131"/>
        <v>0</v>
      </c>
      <c r="BU139" s="243">
        <f t="shared" ca="1" si="131"/>
        <v>0</v>
      </c>
      <c r="BV139" s="243">
        <f t="shared" ca="1" si="131"/>
        <v>0</v>
      </c>
      <c r="BW139" s="243">
        <f t="shared" ca="1" si="131"/>
        <v>0</v>
      </c>
      <c r="BX139" s="243">
        <f t="shared" ca="1" si="131"/>
        <v>0</v>
      </c>
      <c r="BY139" s="243">
        <f t="shared" ca="1" si="131"/>
        <v>0</v>
      </c>
      <c r="BZ139" s="243">
        <f t="shared" ca="1" si="131"/>
        <v>0</v>
      </c>
      <c r="CA139" s="243">
        <f t="shared" ca="1" si="131"/>
        <v>0</v>
      </c>
      <c r="CB139" s="403">
        <f t="shared" ca="1" si="131"/>
        <v>0</v>
      </c>
    </row>
    <row r="140" spans="2:80" ht="15" hidden="1" thickTop="1" thickBot="1">
      <c r="B140" s="239" t="s">
        <v>889</v>
      </c>
      <c r="C140" s="240">
        <f ca="1">SUM(C102:C139)</f>
        <v>0</v>
      </c>
      <c r="D140" s="240">
        <f ca="1">SUM(D102:D139)</f>
        <v>0</v>
      </c>
      <c r="E140" s="240">
        <f t="shared" ref="E140:BO140" ca="1" si="132">SUM(E102:E139)</f>
        <v>0</v>
      </c>
      <c r="F140" s="240">
        <f t="shared" ca="1" si="132"/>
        <v>0</v>
      </c>
      <c r="G140" s="240">
        <f t="shared" ca="1" si="132"/>
        <v>0</v>
      </c>
      <c r="H140" s="240">
        <f t="shared" ca="1" si="132"/>
        <v>0</v>
      </c>
      <c r="I140" s="240">
        <f t="shared" ca="1" si="132"/>
        <v>0</v>
      </c>
      <c r="J140" s="240">
        <f t="shared" ca="1" si="132"/>
        <v>0</v>
      </c>
      <c r="K140" s="240">
        <f t="shared" ca="1" si="132"/>
        <v>0</v>
      </c>
      <c r="L140" s="240">
        <f t="shared" ca="1" si="132"/>
        <v>0</v>
      </c>
      <c r="M140" s="240">
        <f t="shared" ca="1" si="132"/>
        <v>0</v>
      </c>
      <c r="N140" s="240">
        <f t="shared" ca="1" si="132"/>
        <v>0</v>
      </c>
      <c r="O140" s="240">
        <f t="shared" ca="1" si="132"/>
        <v>0</v>
      </c>
      <c r="P140" s="240">
        <f t="shared" ca="1" si="132"/>
        <v>0</v>
      </c>
      <c r="Q140" s="240">
        <f t="shared" ca="1" si="132"/>
        <v>0</v>
      </c>
      <c r="R140" s="240">
        <f t="shared" ca="1" si="132"/>
        <v>0</v>
      </c>
      <c r="S140" s="240">
        <f t="shared" ca="1" si="132"/>
        <v>0</v>
      </c>
      <c r="T140" s="240">
        <f t="shared" ca="1" si="132"/>
        <v>0</v>
      </c>
      <c r="U140" s="240">
        <f t="shared" ca="1" si="132"/>
        <v>0</v>
      </c>
      <c r="V140" s="240">
        <f t="shared" ca="1" si="132"/>
        <v>0</v>
      </c>
      <c r="W140" s="240">
        <f t="shared" ca="1" si="132"/>
        <v>0</v>
      </c>
      <c r="X140" s="240">
        <f t="shared" ca="1" si="132"/>
        <v>0</v>
      </c>
      <c r="Y140" s="240">
        <f t="shared" ca="1" si="132"/>
        <v>0</v>
      </c>
      <c r="Z140" s="240">
        <f t="shared" ca="1" si="132"/>
        <v>0</v>
      </c>
      <c r="AA140" s="240">
        <f t="shared" ca="1" si="132"/>
        <v>0</v>
      </c>
      <c r="AB140" s="240">
        <f t="shared" ca="1" si="132"/>
        <v>0</v>
      </c>
      <c r="AC140" s="240">
        <f t="shared" ca="1" si="132"/>
        <v>0</v>
      </c>
      <c r="AD140" s="240">
        <f t="shared" ca="1" si="132"/>
        <v>0</v>
      </c>
      <c r="AE140" s="240">
        <f t="shared" ca="1" si="132"/>
        <v>0</v>
      </c>
      <c r="AF140" s="240">
        <f t="shared" ca="1" si="132"/>
        <v>0</v>
      </c>
      <c r="AG140" s="240">
        <f t="shared" ca="1" si="132"/>
        <v>0</v>
      </c>
      <c r="AH140" s="240">
        <f t="shared" ca="1" si="132"/>
        <v>0</v>
      </c>
      <c r="AI140" s="240">
        <f t="shared" ca="1" si="132"/>
        <v>0</v>
      </c>
      <c r="AJ140" s="240">
        <f t="shared" ca="1" si="132"/>
        <v>0</v>
      </c>
      <c r="AK140" s="240">
        <f t="shared" ca="1" si="132"/>
        <v>0</v>
      </c>
      <c r="AL140" s="240">
        <f t="shared" ca="1" si="132"/>
        <v>0</v>
      </c>
      <c r="AM140" s="240">
        <f t="shared" ca="1" si="132"/>
        <v>0</v>
      </c>
      <c r="AN140" s="240">
        <f t="shared" ca="1" si="132"/>
        <v>0</v>
      </c>
      <c r="AO140" s="240">
        <f t="shared" ca="1" si="132"/>
        <v>0</v>
      </c>
      <c r="AP140" s="240">
        <f t="shared" ca="1" si="132"/>
        <v>0</v>
      </c>
      <c r="AQ140" s="240">
        <f t="shared" ca="1" si="132"/>
        <v>0</v>
      </c>
      <c r="AR140" s="240">
        <f t="shared" ca="1" si="132"/>
        <v>0</v>
      </c>
      <c r="AS140" s="240">
        <f t="shared" ca="1" si="132"/>
        <v>0</v>
      </c>
      <c r="AT140" s="240">
        <f t="shared" ca="1" si="132"/>
        <v>0</v>
      </c>
      <c r="AU140" s="240">
        <f t="shared" ca="1" si="132"/>
        <v>0</v>
      </c>
      <c r="AV140" s="240">
        <f t="shared" ca="1" si="132"/>
        <v>0</v>
      </c>
      <c r="AW140" s="240">
        <f t="shared" ca="1" si="132"/>
        <v>0</v>
      </c>
      <c r="AX140" s="240">
        <f t="shared" ca="1" si="132"/>
        <v>0</v>
      </c>
      <c r="AY140" s="240">
        <f t="shared" ca="1" si="132"/>
        <v>0</v>
      </c>
      <c r="AZ140" s="240">
        <f t="shared" ca="1" si="132"/>
        <v>0</v>
      </c>
      <c r="BA140" s="240">
        <f t="shared" ca="1" si="132"/>
        <v>0</v>
      </c>
      <c r="BB140" s="240">
        <f t="shared" ca="1" si="132"/>
        <v>0</v>
      </c>
      <c r="BC140" s="240">
        <f t="shared" ca="1" si="132"/>
        <v>0</v>
      </c>
      <c r="BD140" s="240">
        <f t="shared" ca="1" si="132"/>
        <v>0</v>
      </c>
      <c r="BE140" s="240">
        <f t="shared" ca="1" si="132"/>
        <v>0</v>
      </c>
      <c r="BF140" s="240">
        <f t="shared" ca="1" si="132"/>
        <v>0</v>
      </c>
      <c r="BG140" s="240">
        <f t="shared" ca="1" si="132"/>
        <v>0</v>
      </c>
      <c r="BH140" s="240">
        <f t="shared" ca="1" si="132"/>
        <v>0</v>
      </c>
      <c r="BI140" s="240">
        <f t="shared" ca="1" si="132"/>
        <v>0</v>
      </c>
      <c r="BJ140" s="240">
        <f t="shared" ca="1" si="132"/>
        <v>0</v>
      </c>
      <c r="BK140" s="240">
        <f t="shared" ca="1" si="132"/>
        <v>0</v>
      </c>
      <c r="BL140" s="240">
        <f t="shared" ca="1" si="132"/>
        <v>0</v>
      </c>
      <c r="BM140" s="240">
        <f t="shared" ca="1" si="132"/>
        <v>0</v>
      </c>
      <c r="BN140" s="240">
        <f t="shared" ca="1" si="132"/>
        <v>0</v>
      </c>
      <c r="BO140" s="240">
        <f t="shared" ca="1" si="132"/>
        <v>0</v>
      </c>
      <c r="BP140" s="240">
        <f t="shared" ref="BP140:CB140" ca="1" si="133">SUM(BP102:BP139)</f>
        <v>0</v>
      </c>
      <c r="BQ140" s="240">
        <f t="shared" ca="1" si="133"/>
        <v>0</v>
      </c>
      <c r="BR140" s="240">
        <f t="shared" ca="1" si="133"/>
        <v>0</v>
      </c>
      <c r="BS140" s="240">
        <f t="shared" ca="1" si="133"/>
        <v>0</v>
      </c>
      <c r="BT140" s="240">
        <f t="shared" ca="1" si="133"/>
        <v>0</v>
      </c>
      <c r="BU140" s="240">
        <f t="shared" ca="1" si="133"/>
        <v>0</v>
      </c>
      <c r="BV140" s="240">
        <f t="shared" ca="1" si="133"/>
        <v>0</v>
      </c>
      <c r="BW140" s="240">
        <f t="shared" ca="1" si="133"/>
        <v>0</v>
      </c>
      <c r="BX140" s="240">
        <f t="shared" ca="1" si="133"/>
        <v>0</v>
      </c>
      <c r="BY140" s="240">
        <f t="shared" ca="1" si="133"/>
        <v>0</v>
      </c>
      <c r="BZ140" s="240">
        <f t="shared" ca="1" si="133"/>
        <v>0</v>
      </c>
      <c r="CA140" s="240">
        <f t="shared" ca="1" si="133"/>
        <v>0</v>
      </c>
      <c r="CB140" s="240">
        <f t="shared" ca="1" si="133"/>
        <v>0</v>
      </c>
    </row>
    <row r="141" spans="2:80" hidden="1"/>
    <row r="142" spans="2:80" hidden="1"/>
    <row r="143" spans="2:80" hidden="1"/>
    <row r="144" spans="2:80" ht="14" hidden="1" thickBot="1">
      <c r="B144" s="235" t="s">
        <v>963</v>
      </c>
    </row>
    <row r="145" spans="2:4" ht="14" hidden="1" thickTop="1">
      <c r="B145" s="245" t="s">
        <v>955</v>
      </c>
      <c r="C145" s="765" t="s">
        <v>33</v>
      </c>
      <c r="D145" s="766"/>
    </row>
    <row r="146" spans="2:4" hidden="1">
      <c r="B146" s="246" t="s">
        <v>956</v>
      </c>
      <c r="C146" s="761">
        <f>IF(AND('Cover page - Strona tytułowa'!J$45&gt;=1,'Cover page - Strona tytułowa'!J$45&lt;=30),'Cover page - Strona tytułowa'!J$45*'Cover page - Strona tytułowa'!J50,IF('Cover page - Strona tytułowa'!J$45&gt;30,30*'Cover page - Strona tytułowa'!J50,0))</f>
        <v>0</v>
      </c>
      <c r="D146" s="762"/>
    </row>
    <row r="147" spans="2:4" hidden="1">
      <c r="B147" s="246" t="s">
        <v>957</v>
      </c>
      <c r="C147" s="761">
        <f>IF(AND('Cover page - Strona tytułowa'!J$45&gt;=31,'Cover page - Strona tytułowa'!J$45&lt;=60),('Cover page - Strona tytułowa'!J$45-30)*'Cover page - Strona tytułowa'!J51,IF('Cover page - Strona tytułowa'!J$45&gt;60,30*'Cover page - Strona tytułowa'!J51,0))</f>
        <v>0</v>
      </c>
      <c r="D147" s="762"/>
    </row>
    <row r="148" spans="2:4" hidden="1">
      <c r="B148" s="246" t="s">
        <v>959</v>
      </c>
      <c r="C148" s="761">
        <f>IF(AND('Cover page - Strona tytułowa'!J$45&gt;=61,'Cover page - Strona tytułowa'!J$45&lt;=90),('Cover page - Strona tytułowa'!J$45-60)*'Cover page - Strona tytułowa'!J52,IF('Cover page - Strona tytułowa'!J$45&gt;90,30*'Cover page - Strona tytułowa'!J52,0))</f>
        <v>0</v>
      </c>
      <c r="D148" s="762"/>
    </row>
    <row r="149" spans="2:4" ht="14" hidden="1" thickBot="1">
      <c r="B149" s="247" t="s">
        <v>958</v>
      </c>
      <c r="C149" s="763">
        <f>IF('Cover page - Strona tytułowa'!J$45&gt;=91,('Cover page - Strona tytułowa'!J$45-90)*'Cover page - Strona tytułowa'!J53,0)</f>
        <v>0</v>
      </c>
      <c r="D149" s="764"/>
    </row>
    <row r="150" spans="2:4" ht="14" hidden="1" thickTop="1">
      <c r="C150" s="261"/>
    </row>
    <row r="151" spans="2:4" hidden="1">
      <c r="C151" s="261"/>
    </row>
    <row r="152" spans="2:4" hidden="1">
      <c r="C152" s="261"/>
    </row>
    <row r="153" spans="2:4" hidden="1">
      <c r="C153" s="261"/>
    </row>
  </sheetData>
  <sheetProtection sheet="1" selectLockedCells="1"/>
  <mergeCells count="302">
    <mergeCell ref="C83:D83"/>
    <mergeCell ref="C84:D84"/>
    <mergeCell ref="C85:D85"/>
    <mergeCell ref="C72:D72"/>
    <mergeCell ref="C73:D73"/>
    <mergeCell ref="C74:D74"/>
    <mergeCell ref="G95:H95"/>
    <mergeCell ref="I95:J95"/>
    <mergeCell ref="K95:L95"/>
    <mergeCell ref="C91:D91"/>
    <mergeCell ref="K91:L91"/>
    <mergeCell ref="C89:D89"/>
    <mergeCell ref="E89:F89"/>
    <mergeCell ref="G89:H89"/>
    <mergeCell ref="I89:J89"/>
    <mergeCell ref="K89:L89"/>
    <mergeCell ref="G84:H84"/>
    <mergeCell ref="I84:J84"/>
    <mergeCell ref="K84:L84"/>
    <mergeCell ref="C88:D88"/>
    <mergeCell ref="G85:H85"/>
    <mergeCell ref="I85:J85"/>
    <mergeCell ref="K85:L85"/>
    <mergeCell ref="E87:F87"/>
    <mergeCell ref="M95:N95"/>
    <mergeCell ref="E73:F73"/>
    <mergeCell ref="G73:H73"/>
    <mergeCell ref="I73:J73"/>
    <mergeCell ref="K73:L73"/>
    <mergeCell ref="M73:N73"/>
    <mergeCell ref="M83:N83"/>
    <mergeCell ref="E88:F88"/>
    <mergeCell ref="G88:H88"/>
    <mergeCell ref="I88:J88"/>
    <mergeCell ref="K88:L88"/>
    <mergeCell ref="M88:N88"/>
    <mergeCell ref="M77:N77"/>
    <mergeCell ref="K87:L87"/>
    <mergeCell ref="M87:N87"/>
    <mergeCell ref="E85:F85"/>
    <mergeCell ref="E77:F77"/>
    <mergeCell ref="G77:H77"/>
    <mergeCell ref="I77:J77"/>
    <mergeCell ref="K77:L77"/>
    <mergeCell ref="E84:F84"/>
    <mergeCell ref="E91:F91"/>
    <mergeCell ref="G91:H91"/>
    <mergeCell ref="I91:J91"/>
    <mergeCell ref="C148:D148"/>
    <mergeCell ref="C149:D149"/>
    <mergeCell ref="E74:F74"/>
    <mergeCell ref="G74:H74"/>
    <mergeCell ref="I74:J74"/>
    <mergeCell ref="K74:L74"/>
    <mergeCell ref="M74:N74"/>
    <mergeCell ref="O74:P74"/>
    <mergeCell ref="C145:D145"/>
    <mergeCell ref="C146:D146"/>
    <mergeCell ref="C147:D147"/>
    <mergeCell ref="C97:D97"/>
    <mergeCell ref="E97:F97"/>
    <mergeCell ref="G97:H97"/>
    <mergeCell ref="I97:J97"/>
    <mergeCell ref="K97:L97"/>
    <mergeCell ref="M97:N97"/>
    <mergeCell ref="O97:P97"/>
    <mergeCell ref="C87:D87"/>
    <mergeCell ref="E83:F83"/>
    <mergeCell ref="G83:H83"/>
    <mergeCell ref="I83:J83"/>
    <mergeCell ref="K83:L83"/>
    <mergeCell ref="O83:P83"/>
    <mergeCell ref="M85:N85"/>
    <mergeCell ref="O85:P85"/>
    <mergeCell ref="K78:L78"/>
    <mergeCell ref="M78:N78"/>
    <mergeCell ref="O59:P59"/>
    <mergeCell ref="I55:J55"/>
    <mergeCell ref="K55:L55"/>
    <mergeCell ref="M55:N55"/>
    <mergeCell ref="I72:J72"/>
    <mergeCell ref="K72:L72"/>
    <mergeCell ref="M72:N72"/>
    <mergeCell ref="O72:P72"/>
    <mergeCell ref="K67:L67"/>
    <mergeCell ref="M67:N67"/>
    <mergeCell ref="O67:P67"/>
    <mergeCell ref="O55:P55"/>
    <mergeCell ref="O61:P61"/>
    <mergeCell ref="O60:P60"/>
    <mergeCell ref="K59:L59"/>
    <mergeCell ref="M59:N59"/>
    <mergeCell ref="O57:P57"/>
    <mergeCell ref="O66:P66"/>
    <mergeCell ref="O62:P62"/>
    <mergeCell ref="O69:P69"/>
    <mergeCell ref="K71:L71"/>
    <mergeCell ref="M71:N71"/>
    <mergeCell ref="O71:P71"/>
    <mergeCell ref="O65:P65"/>
    <mergeCell ref="O64:P64"/>
    <mergeCell ref="M81:N81"/>
    <mergeCell ref="O81:P81"/>
    <mergeCell ref="O63:P63"/>
    <mergeCell ref="O73:P73"/>
    <mergeCell ref="M64:N64"/>
    <mergeCell ref="K63:L63"/>
    <mergeCell ref="M63:N63"/>
    <mergeCell ref="K80:L80"/>
    <mergeCell ref="O77:P77"/>
    <mergeCell ref="O68:P68"/>
    <mergeCell ref="K70:L70"/>
    <mergeCell ref="M70:N70"/>
    <mergeCell ref="O70:P70"/>
    <mergeCell ref="K68:L68"/>
    <mergeCell ref="M68:N68"/>
    <mergeCell ref="O95:P95"/>
    <mergeCell ref="C96:D96"/>
    <mergeCell ref="E96:F96"/>
    <mergeCell ref="G96:H96"/>
    <mergeCell ref="I96:J96"/>
    <mergeCell ref="K96:L96"/>
    <mergeCell ref="M96:N96"/>
    <mergeCell ref="O96:P96"/>
    <mergeCell ref="C93:D93"/>
    <mergeCell ref="E93:F93"/>
    <mergeCell ref="G93:H93"/>
    <mergeCell ref="I93:J93"/>
    <mergeCell ref="K93:L93"/>
    <mergeCell ref="M93:N93"/>
    <mergeCell ref="O93:P93"/>
    <mergeCell ref="C94:D94"/>
    <mergeCell ref="E94:F94"/>
    <mergeCell ref="G94:H94"/>
    <mergeCell ref="I94:J94"/>
    <mergeCell ref="K94:L94"/>
    <mergeCell ref="M94:N94"/>
    <mergeCell ref="O94:P94"/>
    <mergeCell ref="C95:D95"/>
    <mergeCell ref="E95:F95"/>
    <mergeCell ref="M91:N91"/>
    <mergeCell ref="O91:P91"/>
    <mergeCell ref="C92:D92"/>
    <mergeCell ref="E92:F92"/>
    <mergeCell ref="G92:H92"/>
    <mergeCell ref="I92:J92"/>
    <mergeCell ref="K92:L92"/>
    <mergeCell ref="M92:N92"/>
    <mergeCell ref="O92:P92"/>
    <mergeCell ref="M89:N89"/>
    <mergeCell ref="O89:P89"/>
    <mergeCell ref="C90:D90"/>
    <mergeCell ref="E90:F90"/>
    <mergeCell ref="G90:H90"/>
    <mergeCell ref="I90:J90"/>
    <mergeCell ref="K90:L90"/>
    <mergeCell ref="M90:N90"/>
    <mergeCell ref="O90:P90"/>
    <mergeCell ref="C55:D55"/>
    <mergeCell ref="O88:P88"/>
    <mergeCell ref="B75:P75"/>
    <mergeCell ref="B86:P86"/>
    <mergeCell ref="O82:P82"/>
    <mergeCell ref="O78:P78"/>
    <mergeCell ref="C79:D79"/>
    <mergeCell ref="E79:F79"/>
    <mergeCell ref="G79:H79"/>
    <mergeCell ref="I79:J79"/>
    <mergeCell ref="K79:L79"/>
    <mergeCell ref="M79:N79"/>
    <mergeCell ref="O79:P79"/>
    <mergeCell ref="C78:D78"/>
    <mergeCell ref="E78:F78"/>
    <mergeCell ref="G78:H78"/>
    <mergeCell ref="I78:J78"/>
    <mergeCell ref="K76:L76"/>
    <mergeCell ref="M76:N76"/>
    <mergeCell ref="O76:P76"/>
    <mergeCell ref="O87:P87"/>
    <mergeCell ref="G66:H66"/>
    <mergeCell ref="I66:J66"/>
    <mergeCell ref="K66:L66"/>
    <mergeCell ref="O84:P84"/>
    <mergeCell ref="K82:L82"/>
    <mergeCell ref="M82:N82"/>
    <mergeCell ref="O80:P80"/>
    <mergeCell ref="G81:H81"/>
    <mergeCell ref="I81:J81"/>
    <mergeCell ref="K81:L81"/>
    <mergeCell ref="C60:D60"/>
    <mergeCell ref="E60:F60"/>
    <mergeCell ref="G60:H60"/>
    <mergeCell ref="I60:J60"/>
    <mergeCell ref="K60:L60"/>
    <mergeCell ref="M60:N60"/>
    <mergeCell ref="C65:D65"/>
    <mergeCell ref="E65:F65"/>
    <mergeCell ref="G65:H65"/>
    <mergeCell ref="I65:J65"/>
    <mergeCell ref="K65:L65"/>
    <mergeCell ref="M65:N65"/>
    <mergeCell ref="E64:F64"/>
    <mergeCell ref="G64:H64"/>
    <mergeCell ref="I64:J64"/>
    <mergeCell ref="K64:L64"/>
    <mergeCell ref="C67:D67"/>
    <mergeCell ref="G87:H87"/>
    <mergeCell ref="C66:D66"/>
    <mergeCell ref="E66:F66"/>
    <mergeCell ref="C77:D77"/>
    <mergeCell ref="I87:J87"/>
    <mergeCell ref="C82:D82"/>
    <mergeCell ref="E82:F82"/>
    <mergeCell ref="G82:H82"/>
    <mergeCell ref="I82:J82"/>
    <mergeCell ref="C81:D81"/>
    <mergeCell ref="E81:F81"/>
    <mergeCell ref="C80:D80"/>
    <mergeCell ref="E80:F80"/>
    <mergeCell ref="G80:H80"/>
    <mergeCell ref="I80:J80"/>
    <mergeCell ref="G70:H70"/>
    <mergeCell ref="I70:J70"/>
    <mergeCell ref="C68:D68"/>
    <mergeCell ref="E68:F68"/>
    <mergeCell ref="G68:H68"/>
    <mergeCell ref="I68:J68"/>
    <mergeCell ref="C71:D71"/>
    <mergeCell ref="E71:F71"/>
    <mergeCell ref="G71:H71"/>
    <mergeCell ref="M84:N84"/>
    <mergeCell ref="E67:F67"/>
    <mergeCell ref="G67:H67"/>
    <mergeCell ref="I67:J67"/>
    <mergeCell ref="M66:N66"/>
    <mergeCell ref="C59:D59"/>
    <mergeCell ref="E59:F59"/>
    <mergeCell ref="G59:H59"/>
    <mergeCell ref="I59:J59"/>
    <mergeCell ref="E76:F76"/>
    <mergeCell ref="G76:H76"/>
    <mergeCell ref="I76:J76"/>
    <mergeCell ref="E72:F72"/>
    <mergeCell ref="G72:H72"/>
    <mergeCell ref="I71:J71"/>
    <mergeCell ref="C76:D76"/>
    <mergeCell ref="C64:D64"/>
    <mergeCell ref="C63:D63"/>
    <mergeCell ref="E63:F63"/>
    <mergeCell ref="G63:H63"/>
    <mergeCell ref="I63:J63"/>
    <mergeCell ref="M80:N80"/>
    <mergeCell ref="C70:D70"/>
    <mergeCell ref="E70:F70"/>
    <mergeCell ref="C2:I2"/>
    <mergeCell ref="B53:P53"/>
    <mergeCell ref="O56:P56"/>
    <mergeCell ref="C58:D58"/>
    <mergeCell ref="E58:F58"/>
    <mergeCell ref="G58:H58"/>
    <mergeCell ref="I58:J58"/>
    <mergeCell ref="K58:L58"/>
    <mergeCell ref="M58:N58"/>
    <mergeCell ref="O58:P58"/>
    <mergeCell ref="C56:D56"/>
    <mergeCell ref="E56:F56"/>
    <mergeCell ref="G56:H56"/>
    <mergeCell ref="I56:J56"/>
    <mergeCell ref="K56:L56"/>
    <mergeCell ref="M56:N56"/>
    <mergeCell ref="C57:D57"/>
    <mergeCell ref="E57:F57"/>
    <mergeCell ref="B7:P7"/>
    <mergeCell ref="B8:P10"/>
    <mergeCell ref="B4:P4"/>
    <mergeCell ref="B5:P5"/>
    <mergeCell ref="E55:F55"/>
    <mergeCell ref="G55:H55"/>
    <mergeCell ref="B12:P12"/>
    <mergeCell ref="B54:P54"/>
    <mergeCell ref="G57:H57"/>
    <mergeCell ref="I57:J57"/>
    <mergeCell ref="K57:L57"/>
    <mergeCell ref="M57:N57"/>
    <mergeCell ref="C69:D69"/>
    <mergeCell ref="E69:F69"/>
    <mergeCell ref="G69:H69"/>
    <mergeCell ref="I69:J69"/>
    <mergeCell ref="K69:L69"/>
    <mergeCell ref="M69:N69"/>
    <mergeCell ref="C62:D62"/>
    <mergeCell ref="E62:F62"/>
    <mergeCell ref="G62:H62"/>
    <mergeCell ref="I62:J62"/>
    <mergeCell ref="K62:L62"/>
    <mergeCell ref="M62:N62"/>
    <mergeCell ref="C61:D61"/>
    <mergeCell ref="E61:F61"/>
    <mergeCell ref="G61:H61"/>
    <mergeCell ref="I61:J61"/>
    <mergeCell ref="K61:L61"/>
    <mergeCell ref="M61:N61"/>
  </mergeCells>
  <dataValidations count="2">
    <dataValidation type="whole" allowBlank="1" showInputMessage="1" showErrorMessage="1" error="Podaj liczbę godzin (tylko pełne godziny) od 0 do 16" sqref="D99:W99" xr:uid="{B595013F-7FE8-4D16-A048-19460314CB4A}">
      <formula1>0</formula1>
      <formula2>16</formula2>
    </dataValidation>
    <dataValidation type="whole" allowBlank="1" showInputMessage="1" showErrorMessage="1" sqref="C14:P51" xr:uid="{56BBC677-D9B2-43B2-8062-395E07883D5B}">
      <formula1>0</formula1>
      <formula2>100</formula2>
    </dataValidation>
  </dataValidations>
  <printOptions horizontalCentered="1"/>
  <pageMargins left="0.39370078740157483" right="0.39370078740157483" top="0.39370078740157483" bottom="0.59055118110236227" header="0.39370078740157483" footer="0.31496062992125984"/>
  <pageSetup paperSize="9" fitToHeight="0" orientation="portrait" horizontalDpi="4294967293" verticalDpi="0" r:id="rId1"/>
  <headerFooter scaleWithDoc="0">
    <oddFooter>&amp;L&amp;F, str. &amp;P z &amp;N&amp;R&amp;G</oddFooter>
  </headerFooter>
  <rowBreaks count="1" manualBreakCount="1">
    <brk id="51" min="1" max="15" man="1"/>
  </rowBreaks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393DE2705EBE84C91A62E2EAE173F97" ma:contentTypeVersion="9" ma:contentTypeDescription="Utwórz nowy dokument." ma:contentTypeScope="" ma:versionID="ce5a5478238584c4e9824bba8c91f945">
  <xsd:schema xmlns:xsd="http://www.w3.org/2001/XMLSchema" xmlns:xs="http://www.w3.org/2001/XMLSchema" xmlns:p="http://schemas.microsoft.com/office/2006/metadata/properties" xmlns:ns2="61cadd82-ced8-4a79-bbec-4098df330b3d" xmlns:ns3="075de586-aaf9-465f-b665-d8725640ffef" targetNamespace="http://schemas.microsoft.com/office/2006/metadata/properties" ma:root="true" ma:fieldsID="b0b2bf57630cc96f49e80908ff8fb75a" ns2:_="" ns3:_="">
    <xsd:import namespace="61cadd82-ced8-4a79-bbec-4098df330b3d"/>
    <xsd:import namespace="075de586-aaf9-465f-b665-d8725640ff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cadd82-ced8-4a79-bbec-4098df330b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5de586-aaf9-465f-b665-d8725640ffef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291AF9B-D5C0-44C2-851D-A068D378B0B1}"/>
</file>

<file path=customXml/itemProps2.xml><?xml version="1.0" encoding="utf-8"?>
<ds:datastoreItem xmlns:ds="http://schemas.openxmlformats.org/officeDocument/2006/customXml" ds:itemID="{311A2ED5-47E9-41B9-AE50-58EE51EE45FE}"/>
</file>

<file path=customXml/itemProps3.xml><?xml version="1.0" encoding="utf-8"?>
<ds:datastoreItem xmlns:ds="http://schemas.openxmlformats.org/officeDocument/2006/customXml" ds:itemID="{E7AB3BC2-6709-40F8-A01F-50EF7B0CF490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13</vt:i4>
      </vt:variant>
    </vt:vector>
  </HeadingPairs>
  <TitlesOfParts>
    <vt:vector size="18" baseType="lpstr">
      <vt:lpstr>Cover page - Strona tytułowa</vt:lpstr>
      <vt:lpstr>Base - Założenia</vt:lpstr>
      <vt:lpstr>Details - Szczegóły</vt:lpstr>
      <vt:lpstr>Overtime - Nadgodziny</vt:lpstr>
      <vt:lpstr>Cennik i ilość nadgodzin</vt:lpstr>
      <vt:lpstr>ilosckm</vt:lpstr>
      <vt:lpstr>kurs1</vt:lpstr>
      <vt:lpstr>'Base - Założenia'!Print_Area</vt:lpstr>
      <vt:lpstr>'Cennik i ilość nadgodzin'!Print_Area</vt:lpstr>
      <vt:lpstr>'Cover page - Strona tytułowa'!Print_Area</vt:lpstr>
      <vt:lpstr>'Details - Szczegóły'!Print_Area</vt:lpstr>
      <vt:lpstr>'Overtime - Nadgodziny'!Print_Area</vt:lpstr>
      <vt:lpstr>'Base - Założenia'!Print_Titles</vt:lpstr>
      <vt:lpstr>'Cennik i ilość nadgodzin'!Print_Titles</vt:lpstr>
      <vt:lpstr>'Details - Szczegóły'!Print_Titles</vt:lpstr>
      <vt:lpstr>'Overtime - Nadgodziny'!Print_Titles</vt:lpstr>
      <vt:lpstr>prowizja1</vt:lpstr>
      <vt:lpstr>prowizje_szczegolowe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Julian Dworak</cp:lastModifiedBy>
  <cp:lastPrinted>2018-10-22T18:20:08Z</cp:lastPrinted>
  <dcterms:created xsi:type="dcterms:W3CDTF">2018-10-05T08:13:46Z</dcterms:created>
  <dcterms:modified xsi:type="dcterms:W3CDTF">2018-11-26T08:59:00Z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0x010100F393DE2705EBE84C91A62E2EAE173F97</vt:lpwstr>
  </property>
</Properties>
</file>